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440" windowHeight="7995"/>
  </bookViews>
  <sheets>
    <sheet name="Описание" sheetId="2" r:id="rId1"/>
    <sheet name="Comparison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9" i="1" l="1"/>
  <c r="B24" i="1"/>
  <c r="D24" i="1"/>
  <c r="C2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G24" i="1" l="1"/>
  <c r="E24" i="1"/>
  <c r="F4" i="1" l="1"/>
  <c r="F6" i="1"/>
  <c r="F8" i="1"/>
  <c r="F10" i="1"/>
  <c r="F12" i="1"/>
  <c r="F14" i="1"/>
  <c r="F16" i="1"/>
  <c r="F18" i="1"/>
  <c r="F20" i="1"/>
  <c r="F2" i="1"/>
  <c r="D29" i="1"/>
  <c r="F29" i="1" s="1"/>
  <c r="F3" i="1"/>
  <c r="F5" i="1"/>
  <c r="F7" i="1"/>
  <c r="F9" i="1"/>
  <c r="F11" i="1"/>
  <c r="F13" i="1"/>
  <c r="F15" i="1"/>
  <c r="F17" i="1"/>
  <c r="F19" i="1"/>
  <c r="F21" i="1"/>
  <c r="F24" i="1" l="1"/>
  <c r="B26" i="1" s="1"/>
  <c r="F26" i="1" s="1"/>
</calcChain>
</file>

<file path=xl/comments1.xml><?xml version="1.0" encoding="utf-8"?>
<comments xmlns="http://schemas.openxmlformats.org/spreadsheetml/2006/main">
  <authors>
    <author>Гена</author>
  </authors>
  <commentList>
    <comment ref="C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Тестируемая Система 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Система Сравнения</t>
        </r>
      </text>
    </comment>
    <comment ref="F2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Статистическая Приемлемость </t>
        </r>
      </text>
    </comment>
    <comment ref="F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КлиническаяПриемлемость </t>
        </r>
      </text>
    </comment>
  </commentList>
</comments>
</file>

<file path=xl/sharedStrings.xml><?xml version="1.0" encoding="utf-8"?>
<sst xmlns="http://schemas.openxmlformats.org/spreadsheetml/2006/main" count="24" uniqueCount="22">
  <si>
    <t>Patient</t>
  </si>
  <si>
    <t xml:space="preserve">Average </t>
  </si>
  <si>
    <t>POC</t>
  </si>
  <si>
    <t>SDdiff</t>
  </si>
  <si>
    <t>Average</t>
  </si>
  <si>
    <t>n-1</t>
  </si>
  <si>
    <t>Stat Accetability</t>
  </si>
  <si>
    <t>Bias</t>
  </si>
  <si>
    <t>t - Calculated</t>
  </si>
  <si>
    <t>Clinical Accetability</t>
  </si>
  <si>
    <t>% Bias</t>
  </si>
  <si>
    <t xml:space="preserve">RefLab </t>
  </si>
  <si>
    <t>TEa</t>
  </si>
  <si>
    <t>50%TEa</t>
  </si>
  <si>
    <t>%Bias Specification</t>
  </si>
  <si>
    <t xml:space="preserve"> </t>
  </si>
  <si>
    <t>Yi-Xi</t>
  </si>
  <si>
    <t>(Yi-Xi) - B</t>
  </si>
  <si>
    <t>Paried t-test</t>
  </si>
  <si>
    <t>t - Critical (p=0,01)</t>
  </si>
  <si>
    <t>Коллеги ! </t>
  </si>
  <si>
    <t>Это рабочий инструмент для выполнения сравнительного анализа между двумя аналитическими системами (методами). В нем используется статистика парного t-теста. Инструмент и его статистика может служить в качестве альтернативы статистики регрессии. Тем не менее, t-статистика не чувствительна к пропорциональному компоненту систематической ошибки (PE), а только к константному (CE). Для "смягчения" этого недостатка, лучше всего использовать этот инструмент на концентрациях близких к уровню принятия клинического решения. Также, этот инструмент можно использовать для тех аналитов, которые обладают узким рабочим диапазоном (Working Range, Reportable Range), где достаточно трудно набрать данные для статистики регрессии.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</si>
</sst>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</cellXfs>
  <cellStyles count="1">
    <cellStyle name="Обычный" xfId="0" builtinId="0"/>
  </cellStyles>
  <dxfs count="4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FFCCFF"/>
      <color rgb="FF00FF00"/>
      <color rgb="FFF8F8F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567072641099723"/>
          <c:y val="0.10457234650093288"/>
          <c:w val="0.8372600691100659"/>
          <c:h val="0.78302696572727926"/>
        </c:manualLayout>
      </c:layout>
      <c:scatterChart>
        <c:scatterStyle val="lineMarker"/>
        <c:varyColors val="0"/>
        <c:ser>
          <c:idx val="0"/>
          <c:order val="0"/>
          <c:tx>
            <c:v>Bland - Altman Plot</c:v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Comparison!$G$2:$G$21</c:f>
              <c:numCache>
                <c:formatCode>0.0</c:formatCode>
                <c:ptCount val="20"/>
                <c:pt idx="0">
                  <c:v>6.45</c:v>
                </c:pt>
                <c:pt idx="1">
                  <c:v>5.4499999999999993</c:v>
                </c:pt>
                <c:pt idx="2">
                  <c:v>8.65</c:v>
                </c:pt>
                <c:pt idx="3">
                  <c:v>9.25</c:v>
                </c:pt>
                <c:pt idx="4">
                  <c:v>5.45</c:v>
                </c:pt>
                <c:pt idx="5">
                  <c:v>5.6</c:v>
                </c:pt>
                <c:pt idx="6">
                  <c:v>6.85</c:v>
                </c:pt>
                <c:pt idx="7">
                  <c:v>7.5</c:v>
                </c:pt>
                <c:pt idx="8">
                  <c:v>8.1999999999999993</c:v>
                </c:pt>
                <c:pt idx="9">
                  <c:v>5.45</c:v>
                </c:pt>
                <c:pt idx="10">
                  <c:v>7.5</c:v>
                </c:pt>
                <c:pt idx="11">
                  <c:v>7.05</c:v>
                </c:pt>
                <c:pt idx="12">
                  <c:v>9.1</c:v>
                </c:pt>
                <c:pt idx="13">
                  <c:v>7.65</c:v>
                </c:pt>
                <c:pt idx="14">
                  <c:v>6.15</c:v>
                </c:pt>
                <c:pt idx="15">
                  <c:v>5.55</c:v>
                </c:pt>
                <c:pt idx="16">
                  <c:v>8.6050000000000004</c:v>
                </c:pt>
                <c:pt idx="17">
                  <c:v>6.35</c:v>
                </c:pt>
                <c:pt idx="18">
                  <c:v>5.9</c:v>
                </c:pt>
                <c:pt idx="19">
                  <c:v>9.15</c:v>
                </c:pt>
              </c:numCache>
            </c:numRef>
          </c:xVal>
          <c:yVal>
            <c:numRef>
              <c:f>Comparison!$E$2:$E$21</c:f>
              <c:numCache>
                <c:formatCode>0.0</c:formatCode>
                <c:ptCount val="20"/>
                <c:pt idx="0">
                  <c:v>-9.9999999999999645E-2</c:v>
                </c:pt>
                <c:pt idx="1">
                  <c:v>0.29999999999999982</c:v>
                </c:pt>
                <c:pt idx="2">
                  <c:v>-0.30000000000000071</c:v>
                </c:pt>
                <c:pt idx="3">
                  <c:v>0.30000000000000071</c:v>
                </c:pt>
                <c:pt idx="4">
                  <c:v>-9.9999999999999645E-2</c:v>
                </c:pt>
                <c:pt idx="5">
                  <c:v>0.39999999999999947</c:v>
                </c:pt>
                <c:pt idx="6">
                  <c:v>0.29999999999999982</c:v>
                </c:pt>
                <c:pt idx="7">
                  <c:v>0.19999999999999929</c:v>
                </c:pt>
                <c:pt idx="8">
                  <c:v>0.40000000000000036</c:v>
                </c:pt>
                <c:pt idx="9">
                  <c:v>9.9999999999999645E-2</c:v>
                </c:pt>
                <c:pt idx="10">
                  <c:v>-0.19999999999999929</c:v>
                </c:pt>
                <c:pt idx="11">
                  <c:v>-9.9999999999999645E-2</c:v>
                </c:pt>
                <c:pt idx="12">
                  <c:v>0</c:v>
                </c:pt>
                <c:pt idx="13">
                  <c:v>0.29999999999999982</c:v>
                </c:pt>
                <c:pt idx="14">
                  <c:v>0.29999999999999982</c:v>
                </c:pt>
                <c:pt idx="15">
                  <c:v>0.5</c:v>
                </c:pt>
                <c:pt idx="16">
                  <c:v>-0.1899999999999995</c:v>
                </c:pt>
                <c:pt idx="17">
                  <c:v>-0.10000000000000053</c:v>
                </c:pt>
                <c:pt idx="18">
                  <c:v>0</c:v>
                </c:pt>
                <c:pt idx="19">
                  <c:v>-0.30000000000000071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15008"/>
        <c:axId val="86721664"/>
      </c:scatterChart>
      <c:valAx>
        <c:axId val="86715008"/>
        <c:scaling>
          <c:orientation val="minMax"/>
          <c:max val="10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</a:t>
                </a:r>
                <a:r>
                  <a:rPr lang="en-US" sz="1200" baseline="0"/>
                  <a:t> POC&amp;Reference Laboratory Results </a:t>
                </a:r>
                <a:endParaRPr lang="ru-RU" sz="1200"/>
              </a:p>
            </c:rich>
          </c:tx>
          <c:layout>
            <c:manualLayout>
              <c:xMode val="edge"/>
              <c:yMode val="edge"/>
              <c:x val="0.31016010498687691"/>
              <c:y val="0.9176023927241653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/>
            </a:pPr>
            <a:endParaRPr lang="ru-RU"/>
          </a:p>
        </c:txPr>
        <c:crossAx val="86721664"/>
        <c:crossesAt val="0"/>
        <c:crossBetween val="midCat"/>
        <c:majorUnit val="1"/>
      </c:valAx>
      <c:valAx>
        <c:axId val="86721664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Difference</a:t>
                </a:r>
                <a:r>
                  <a:rPr lang="en-US" sz="1200" baseline="0"/>
                  <a:t> RefLab(Y) - POC (X)</a:t>
                </a:r>
                <a:endParaRPr lang="ru-RU" sz="1200"/>
              </a:p>
            </c:rich>
          </c:tx>
          <c:layout>
            <c:manualLayout>
              <c:xMode val="edge"/>
              <c:yMode val="edge"/>
              <c:x val="1.2219112898657451E-2"/>
              <c:y val="0.2447757472479215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6715008"/>
        <c:crosses val="autoZero"/>
        <c:crossBetween val="midCat"/>
      </c:valAx>
      <c:spPr>
        <a:solidFill>
          <a:srgbClr val="FFFFCC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95251</xdr:rowOff>
    </xdr:from>
    <xdr:to>
      <xdr:col>18</xdr:col>
      <xdr:colOff>0</xdr:colOff>
      <xdr:row>21</xdr:row>
      <xdr:rowOff>190501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defaultRowHeight="15.75" x14ac:dyDescent="0.25"/>
  <cols>
    <col min="1" max="1" width="145.125" customWidth="1"/>
  </cols>
  <sheetData>
    <row r="1" spans="1:1" ht="20.25" x14ac:dyDescent="0.3">
      <c r="A1" s="25" t="s">
        <v>20</v>
      </c>
    </row>
    <row r="2" spans="1:1" ht="145.5" customHeight="1" x14ac:dyDescent="0.3">
      <c r="A2" s="24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9"/>
  <sheetViews>
    <sheetView showGridLines="0" workbookViewId="0">
      <pane ySplit="1" topLeftCell="A2" activePane="bottomLeft" state="frozen"/>
      <selection pane="bottomLeft" activeCell="L33" sqref="L33"/>
    </sheetView>
  </sheetViews>
  <sheetFormatPr defaultRowHeight="15.75" x14ac:dyDescent="0.25"/>
  <cols>
    <col min="1" max="1" width="8.625" customWidth="1"/>
    <col min="4" max="4" width="9" customWidth="1"/>
    <col min="6" max="7" width="9.125" customWidth="1"/>
    <col min="8" max="8" width="2.625" customWidth="1"/>
  </cols>
  <sheetData>
    <row r="1" spans="2:9" x14ac:dyDescent="0.25">
      <c r="B1" s="10" t="s">
        <v>0</v>
      </c>
      <c r="C1" s="10" t="s">
        <v>2</v>
      </c>
      <c r="D1" s="10" t="s">
        <v>11</v>
      </c>
      <c r="E1" s="10" t="s">
        <v>16</v>
      </c>
      <c r="F1" s="10" t="s">
        <v>17</v>
      </c>
      <c r="G1" s="10" t="s">
        <v>1</v>
      </c>
      <c r="I1" t="s">
        <v>15</v>
      </c>
    </row>
    <row r="2" spans="2:9" x14ac:dyDescent="0.25">
      <c r="B2" s="9">
        <v>1</v>
      </c>
      <c r="C2" s="6">
        <v>6.4</v>
      </c>
      <c r="D2" s="6">
        <v>6.5</v>
      </c>
      <c r="E2" s="7">
        <f t="shared" ref="E2:E21" si="0">C2-D2</f>
        <v>-9.9999999999999645E-2</v>
      </c>
      <c r="F2" s="8">
        <f t="shared" ref="F2:F21" si="1">$E$24-E2</f>
        <v>0.18549999999999961</v>
      </c>
      <c r="G2" s="7">
        <f t="shared" ref="G2:G21" si="2">AVERAGE(C2:D2)</f>
        <v>6.45</v>
      </c>
      <c r="H2" s="1"/>
    </row>
    <row r="3" spans="2:9" x14ac:dyDescent="0.25">
      <c r="B3" s="9">
        <v>2</v>
      </c>
      <c r="C3" s="6">
        <v>5.6</v>
      </c>
      <c r="D3" s="6">
        <v>5.3</v>
      </c>
      <c r="E3" s="7">
        <f t="shared" si="0"/>
        <v>0.29999999999999982</v>
      </c>
      <c r="F3" s="8">
        <f t="shared" si="1"/>
        <v>-0.21449999999999986</v>
      </c>
      <c r="G3" s="7">
        <f t="shared" si="2"/>
        <v>5.4499999999999993</v>
      </c>
    </row>
    <row r="4" spans="2:9" x14ac:dyDescent="0.25">
      <c r="B4" s="9">
        <v>3</v>
      </c>
      <c r="C4" s="6">
        <v>8.5</v>
      </c>
      <c r="D4" s="6">
        <v>8.8000000000000007</v>
      </c>
      <c r="E4" s="7">
        <f t="shared" si="0"/>
        <v>-0.30000000000000071</v>
      </c>
      <c r="F4" s="8">
        <f t="shared" si="1"/>
        <v>0.38550000000000068</v>
      </c>
      <c r="G4" s="7">
        <f t="shared" si="2"/>
        <v>8.65</v>
      </c>
    </row>
    <row r="5" spans="2:9" x14ac:dyDescent="0.25">
      <c r="B5" s="9">
        <v>4</v>
      </c>
      <c r="C5" s="6">
        <v>9.4</v>
      </c>
      <c r="D5" s="6">
        <v>9.1</v>
      </c>
      <c r="E5" s="7">
        <f t="shared" si="0"/>
        <v>0.30000000000000071</v>
      </c>
      <c r="F5" s="8">
        <f t="shared" si="1"/>
        <v>-0.21450000000000075</v>
      </c>
      <c r="G5" s="7">
        <f t="shared" si="2"/>
        <v>9.25</v>
      </c>
    </row>
    <row r="6" spans="2:9" x14ac:dyDescent="0.25">
      <c r="B6" s="9">
        <v>5</v>
      </c>
      <c r="C6" s="6">
        <v>5.4</v>
      </c>
      <c r="D6" s="6">
        <v>5.5</v>
      </c>
      <c r="E6" s="7">
        <f t="shared" si="0"/>
        <v>-9.9999999999999645E-2</v>
      </c>
      <c r="F6" s="8">
        <f t="shared" si="1"/>
        <v>0.18549999999999961</v>
      </c>
      <c r="G6" s="7">
        <f t="shared" si="2"/>
        <v>5.45</v>
      </c>
    </row>
    <row r="7" spans="2:9" x14ac:dyDescent="0.25">
      <c r="B7" s="9">
        <v>6</v>
      </c>
      <c r="C7" s="6">
        <v>5.8</v>
      </c>
      <c r="D7" s="6">
        <v>5.4</v>
      </c>
      <c r="E7" s="7">
        <f t="shared" si="0"/>
        <v>0.39999999999999947</v>
      </c>
      <c r="F7" s="8">
        <f t="shared" si="1"/>
        <v>-0.3144999999999995</v>
      </c>
      <c r="G7" s="7">
        <f t="shared" si="2"/>
        <v>5.6</v>
      </c>
    </row>
    <row r="8" spans="2:9" x14ac:dyDescent="0.25">
      <c r="B8" s="9">
        <v>7</v>
      </c>
      <c r="C8" s="6">
        <v>7</v>
      </c>
      <c r="D8" s="6">
        <v>6.7</v>
      </c>
      <c r="E8" s="7">
        <f t="shared" si="0"/>
        <v>0.29999999999999982</v>
      </c>
      <c r="F8" s="8">
        <f t="shared" si="1"/>
        <v>-0.21449999999999986</v>
      </c>
      <c r="G8" s="7">
        <f t="shared" si="2"/>
        <v>6.85</v>
      </c>
    </row>
    <row r="9" spans="2:9" x14ac:dyDescent="0.25">
      <c r="B9" s="9">
        <v>8</v>
      </c>
      <c r="C9" s="6">
        <v>7.6</v>
      </c>
      <c r="D9" s="6">
        <v>7.4</v>
      </c>
      <c r="E9" s="7">
        <f t="shared" si="0"/>
        <v>0.19999999999999929</v>
      </c>
      <c r="F9" s="8">
        <f t="shared" si="1"/>
        <v>-0.11449999999999934</v>
      </c>
      <c r="G9" s="7">
        <f t="shared" si="2"/>
        <v>7.5</v>
      </c>
    </row>
    <row r="10" spans="2:9" x14ac:dyDescent="0.25">
      <c r="B10" s="9">
        <v>9</v>
      </c>
      <c r="C10" s="6">
        <v>8.4</v>
      </c>
      <c r="D10" s="6">
        <v>8</v>
      </c>
      <c r="E10" s="7">
        <f t="shared" si="0"/>
        <v>0.40000000000000036</v>
      </c>
      <c r="F10" s="8">
        <f t="shared" si="1"/>
        <v>-0.31450000000000039</v>
      </c>
      <c r="G10" s="7">
        <f t="shared" si="2"/>
        <v>8.1999999999999993</v>
      </c>
    </row>
    <row r="11" spans="2:9" x14ac:dyDescent="0.25">
      <c r="B11" s="9">
        <v>10</v>
      </c>
      <c r="C11" s="6">
        <v>5.5</v>
      </c>
      <c r="D11" s="6">
        <v>5.4</v>
      </c>
      <c r="E11" s="7">
        <f t="shared" si="0"/>
        <v>9.9999999999999645E-2</v>
      </c>
      <c r="F11" s="8">
        <f t="shared" si="1"/>
        <v>-1.4499999999999694E-2</v>
      </c>
      <c r="G11" s="7">
        <f t="shared" si="2"/>
        <v>5.45</v>
      </c>
    </row>
    <row r="12" spans="2:9" x14ac:dyDescent="0.25">
      <c r="B12" s="9">
        <v>11</v>
      </c>
      <c r="C12" s="6">
        <v>7.4</v>
      </c>
      <c r="D12" s="6">
        <v>7.6</v>
      </c>
      <c r="E12" s="7">
        <f t="shared" si="0"/>
        <v>-0.19999999999999929</v>
      </c>
      <c r="F12" s="8">
        <f t="shared" si="1"/>
        <v>0.28549999999999925</v>
      </c>
      <c r="G12" s="7">
        <f t="shared" si="2"/>
        <v>7.5</v>
      </c>
    </row>
    <row r="13" spans="2:9" x14ac:dyDescent="0.25">
      <c r="B13" s="9">
        <v>12</v>
      </c>
      <c r="C13" s="6">
        <v>7</v>
      </c>
      <c r="D13" s="6">
        <v>7.1</v>
      </c>
      <c r="E13" s="7">
        <f t="shared" si="0"/>
        <v>-9.9999999999999645E-2</v>
      </c>
      <c r="F13" s="8">
        <f t="shared" si="1"/>
        <v>0.18549999999999961</v>
      </c>
      <c r="G13" s="7">
        <f t="shared" si="2"/>
        <v>7.05</v>
      </c>
    </row>
    <row r="14" spans="2:9" x14ac:dyDescent="0.25">
      <c r="B14" s="9">
        <v>13</v>
      </c>
      <c r="C14" s="6">
        <v>9.1</v>
      </c>
      <c r="D14" s="6">
        <v>9.1</v>
      </c>
      <c r="E14" s="7">
        <f t="shared" si="0"/>
        <v>0</v>
      </c>
      <c r="F14" s="8">
        <f t="shared" si="1"/>
        <v>8.5499999999999951E-2</v>
      </c>
      <c r="G14" s="7">
        <f t="shared" si="2"/>
        <v>9.1</v>
      </c>
    </row>
    <row r="15" spans="2:9" x14ac:dyDescent="0.25">
      <c r="B15" s="9">
        <v>14</v>
      </c>
      <c r="C15" s="6">
        <v>7.8</v>
      </c>
      <c r="D15" s="6">
        <v>7.5</v>
      </c>
      <c r="E15" s="7">
        <f t="shared" si="0"/>
        <v>0.29999999999999982</v>
      </c>
      <c r="F15" s="8">
        <f t="shared" si="1"/>
        <v>-0.21449999999999986</v>
      </c>
      <c r="G15" s="7">
        <f t="shared" si="2"/>
        <v>7.65</v>
      </c>
    </row>
    <row r="16" spans="2:9" x14ac:dyDescent="0.25">
      <c r="B16" s="9">
        <v>15</v>
      </c>
      <c r="C16" s="6">
        <v>6.3</v>
      </c>
      <c r="D16" s="6">
        <v>6</v>
      </c>
      <c r="E16" s="7">
        <f t="shared" si="0"/>
        <v>0.29999999999999982</v>
      </c>
      <c r="F16" s="8">
        <f t="shared" si="1"/>
        <v>-0.21449999999999986</v>
      </c>
      <c r="G16" s="7">
        <f t="shared" si="2"/>
        <v>6.15</v>
      </c>
    </row>
    <row r="17" spans="2:7" x14ac:dyDescent="0.25">
      <c r="B17" s="9">
        <v>16</v>
      </c>
      <c r="C17" s="6">
        <v>5.8</v>
      </c>
      <c r="D17" s="6">
        <v>5.3</v>
      </c>
      <c r="E17" s="7">
        <f t="shared" si="0"/>
        <v>0.5</v>
      </c>
      <c r="F17" s="8">
        <f t="shared" si="1"/>
        <v>-0.41450000000000004</v>
      </c>
      <c r="G17" s="7">
        <f t="shared" si="2"/>
        <v>5.55</v>
      </c>
    </row>
    <row r="18" spans="2:7" x14ac:dyDescent="0.25">
      <c r="B18" s="9">
        <v>17</v>
      </c>
      <c r="C18" s="6">
        <v>8.51</v>
      </c>
      <c r="D18" s="6">
        <v>8.6999999999999993</v>
      </c>
      <c r="E18" s="7">
        <f t="shared" si="0"/>
        <v>-0.1899999999999995</v>
      </c>
      <c r="F18" s="8">
        <f t="shared" si="1"/>
        <v>0.27549999999999947</v>
      </c>
      <c r="G18" s="7">
        <f t="shared" si="2"/>
        <v>8.6050000000000004</v>
      </c>
    </row>
    <row r="19" spans="2:7" x14ac:dyDescent="0.25">
      <c r="B19" s="9">
        <v>18</v>
      </c>
      <c r="C19" s="6">
        <v>6.3</v>
      </c>
      <c r="D19" s="6">
        <v>6.4</v>
      </c>
      <c r="E19" s="7">
        <f t="shared" si="0"/>
        <v>-0.10000000000000053</v>
      </c>
      <c r="F19" s="8">
        <f t="shared" si="1"/>
        <v>0.1855000000000005</v>
      </c>
      <c r="G19" s="7">
        <f t="shared" si="2"/>
        <v>6.35</v>
      </c>
    </row>
    <row r="20" spans="2:7" x14ac:dyDescent="0.25">
      <c r="B20" s="9">
        <v>19</v>
      </c>
      <c r="C20" s="6">
        <v>5.9</v>
      </c>
      <c r="D20" s="6">
        <v>5.9</v>
      </c>
      <c r="E20" s="7">
        <f t="shared" si="0"/>
        <v>0</v>
      </c>
      <c r="F20" s="8">
        <f t="shared" si="1"/>
        <v>8.5499999999999951E-2</v>
      </c>
      <c r="G20" s="7">
        <f t="shared" si="2"/>
        <v>5.9</v>
      </c>
    </row>
    <row r="21" spans="2:7" x14ac:dyDescent="0.25">
      <c r="B21" s="9">
        <v>20</v>
      </c>
      <c r="C21" s="6">
        <v>9</v>
      </c>
      <c r="D21" s="6">
        <v>9.3000000000000007</v>
      </c>
      <c r="E21" s="7">
        <f t="shared" si="0"/>
        <v>-0.30000000000000071</v>
      </c>
      <c r="F21" s="8">
        <f t="shared" si="1"/>
        <v>0.38550000000000068</v>
      </c>
      <c r="G21" s="7">
        <f t="shared" si="2"/>
        <v>9.15</v>
      </c>
    </row>
    <row r="22" spans="2:7" x14ac:dyDescent="0.25">
      <c r="B22" s="22" t="s">
        <v>18</v>
      </c>
      <c r="C22" s="22"/>
      <c r="D22" s="22"/>
      <c r="E22" s="22"/>
      <c r="F22" s="22"/>
      <c r="G22" s="22"/>
    </row>
    <row r="23" spans="2:7" x14ac:dyDescent="0.25">
      <c r="B23" s="2" t="s">
        <v>5</v>
      </c>
      <c r="C23" s="2" t="s">
        <v>4</v>
      </c>
      <c r="D23" s="2" t="s">
        <v>4</v>
      </c>
      <c r="E23" s="2" t="s">
        <v>7</v>
      </c>
      <c r="F23" s="3" t="s">
        <v>3</v>
      </c>
      <c r="G23" s="2" t="s">
        <v>4</v>
      </c>
    </row>
    <row r="24" spans="2:7" x14ac:dyDescent="0.25">
      <c r="B24" s="11">
        <f>COUNT(B2:B21)-1</f>
        <v>19</v>
      </c>
      <c r="C24" s="12">
        <f>AVERAGE(C2:C21)</f>
        <v>7.1354999999999986</v>
      </c>
      <c r="D24" s="11">
        <f>AVERAGE(D2:D21)</f>
        <v>7.05</v>
      </c>
      <c r="E24" s="12">
        <f>AVERAGE(E2:E21)</f>
        <v>8.5499999999999951E-2</v>
      </c>
      <c r="F24" s="12">
        <f>STDEV(F2:F21)</f>
        <v>0.25338705570727166</v>
      </c>
      <c r="G24" s="12">
        <f>AVERAGE(G2:G21)</f>
        <v>7.0927500000000006</v>
      </c>
    </row>
    <row r="25" spans="2:7" x14ac:dyDescent="0.25">
      <c r="B25" s="15" t="s">
        <v>8</v>
      </c>
      <c r="C25" s="15"/>
      <c r="D25" s="15" t="s">
        <v>19</v>
      </c>
      <c r="E25" s="15"/>
      <c r="F25" s="15" t="s">
        <v>6</v>
      </c>
      <c r="G25" s="15"/>
    </row>
    <row r="26" spans="2:7" x14ac:dyDescent="0.25">
      <c r="B26" s="16">
        <f>E24/(F24/(SQRT(B24)))</f>
        <v>1.470816489155141</v>
      </c>
      <c r="C26" s="16"/>
      <c r="D26" s="23">
        <v>2.86</v>
      </c>
      <c r="E26" s="23"/>
      <c r="F26" s="17" t="str">
        <f>IF(B26&lt;=D26,"Yes","No")</f>
        <v>Yes</v>
      </c>
      <c r="G26" s="17"/>
    </row>
    <row r="27" spans="2:7" x14ac:dyDescent="0.25">
      <c r="B27" s="13" t="s">
        <v>14</v>
      </c>
      <c r="C27" s="14"/>
      <c r="D27" s="18" t="s">
        <v>10</v>
      </c>
      <c r="E27" s="19"/>
      <c r="F27" s="18" t="s">
        <v>9</v>
      </c>
      <c r="G27" s="19"/>
    </row>
    <row r="28" spans="2:7" x14ac:dyDescent="0.25">
      <c r="B28" s="4" t="s">
        <v>12</v>
      </c>
      <c r="C28" s="4" t="s">
        <v>13</v>
      </c>
      <c r="D28" s="20"/>
      <c r="E28" s="21"/>
      <c r="F28" s="20"/>
      <c r="G28" s="21"/>
    </row>
    <row r="29" spans="2:7" x14ac:dyDescent="0.25">
      <c r="B29" s="5">
        <v>10</v>
      </c>
      <c r="C29" s="11">
        <f>B29/2</f>
        <v>5</v>
      </c>
      <c r="D29" s="16">
        <f>E24/G24*100</f>
        <v>1.2054562757745577</v>
      </c>
      <c r="E29" s="16"/>
      <c r="F29" s="17" t="str">
        <f>IF(C29&gt;=D29,"Yes","No")</f>
        <v>Yes</v>
      </c>
      <c r="G29" s="17"/>
    </row>
  </sheetData>
  <mergeCells count="12">
    <mergeCell ref="B22:G22"/>
    <mergeCell ref="B25:C25"/>
    <mergeCell ref="D25:E25"/>
    <mergeCell ref="D26:E26"/>
    <mergeCell ref="F26:G26"/>
    <mergeCell ref="B27:C27"/>
    <mergeCell ref="F25:G25"/>
    <mergeCell ref="D29:E29"/>
    <mergeCell ref="F29:G29"/>
    <mergeCell ref="D27:E28"/>
    <mergeCell ref="F27:G28"/>
    <mergeCell ref="B26:C26"/>
  </mergeCells>
  <conditionalFormatting sqref="F26:G26">
    <cfRule type="containsText" dxfId="3" priority="4" stopIfTrue="1" operator="containsText" text="Yes">
      <formula>NOT(ISERROR(SEARCH("Yes",F26)))</formula>
    </cfRule>
    <cfRule type="containsText" dxfId="2" priority="3" stopIfTrue="1" operator="containsText" text="No">
      <formula>NOT(ISERROR(SEARCH("No",F26)))</formula>
    </cfRule>
  </conditionalFormatting>
  <conditionalFormatting sqref="F29:G29">
    <cfRule type="containsText" dxfId="1" priority="1" stopIfTrue="1" operator="containsText" text="No">
      <formula>NOT(ISERROR(SEARCH("No",F29)))</formula>
    </cfRule>
    <cfRule type="containsText" dxfId="0" priority="2" stopIfTrue="1" operator="containsText" text="Yes">
      <formula>NOT(ISERROR(SEARCH("Yes",F29)))</formula>
    </cfRule>
  </conditionalFormatting>
  <pageMargins left="0.7" right="0.7" top="0.75" bottom="0.75" header="0.3" footer="0.3"/>
  <ignoredErrors>
    <ignoredError sqref="G2:G21" formulaRange="1"/>
    <ignoredError sqref="F24" formula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Описание</vt:lpstr>
      <vt:lpstr>Comparison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Гена</dc:creator>
  <cp:lastModifiedBy>Каб13-1</cp:lastModifiedBy>
  <dcterms:created xsi:type="dcterms:W3CDTF">2017-01-10T17:16:18Z</dcterms:created>
  <dcterms:modified xsi:type="dcterms:W3CDTF">2017-01-19T12:50:54Z</dcterms:modified>
</cp:coreProperties>
</file>