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90" windowWidth="10680" windowHeight="4680" tabRatio="707" activeTab="1"/>
  </bookViews>
  <sheets>
    <sheet name="CuSum (1)" sheetId="1" r:id="rId1"/>
    <sheet name="CuSum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Гена</author>
  </authors>
  <commentList>
    <comment ref="B1" authorId="0">
      <text>
        <r>
          <rPr>
            <b/>
            <sz val="10"/>
            <rFont val="Tahoma"/>
            <family val="2"/>
          </rPr>
          <t>Статистика</t>
        </r>
      </text>
    </comment>
    <comment ref="B3" authorId="0">
      <text>
        <r>
          <rPr>
            <b/>
            <sz val="10"/>
            <rFont val="Tahoma"/>
            <family val="2"/>
          </rPr>
          <t>Среднее Значение</t>
        </r>
      </text>
    </comment>
    <comment ref="C3" authorId="0">
      <text>
        <r>
          <rPr>
            <b/>
            <sz val="10"/>
            <rFont val="Tahoma"/>
            <family val="2"/>
          </rPr>
          <t>Стандартное Отклонение</t>
        </r>
      </text>
    </comment>
    <comment ref="D3" authorId="0">
      <text>
        <r>
          <rPr>
            <b/>
            <sz val="10"/>
            <rFont val="Tahoma"/>
            <family val="2"/>
          </rPr>
          <t>Коэффициент Вариации</t>
        </r>
      </text>
    </comment>
    <comment ref="B5" authorId="0">
      <text>
        <r>
          <rPr>
            <b/>
            <sz val="10"/>
            <rFont val="Tahoma"/>
            <family val="2"/>
          </rPr>
          <t>Teст Граббса для идентификации выбросов</t>
        </r>
      </text>
    </comment>
    <comment ref="B6" authorId="0">
      <text>
        <r>
          <rPr>
            <b/>
            <sz val="10"/>
            <rFont val="Tahoma"/>
            <family val="2"/>
          </rPr>
          <t>Верхняя Граница теста Граббса</t>
        </r>
      </text>
    </comment>
    <comment ref="B7" authorId="0">
      <text>
        <r>
          <rPr>
            <b/>
            <sz val="10"/>
            <rFont val="Tahoma"/>
            <family val="2"/>
          </rPr>
          <t>Нижняя Граница теста Граббса</t>
        </r>
      </text>
    </comment>
    <comment ref="F3" authorId="0">
      <text>
        <r>
          <rPr>
            <b/>
            <sz val="10"/>
            <rFont val="Tahoma"/>
            <family val="2"/>
          </rPr>
          <t>Номер Аналитической Серии</t>
        </r>
      </text>
    </comment>
    <comment ref="G3" authorId="0">
      <text>
        <r>
          <rPr>
            <b/>
            <sz val="10"/>
            <rFont val="Tahoma"/>
            <family val="2"/>
          </rPr>
          <t xml:space="preserve">Дата </t>
        </r>
      </text>
    </comment>
    <comment ref="H3" authorId="0">
      <text>
        <r>
          <rPr>
            <b/>
            <sz val="10"/>
            <rFont val="Tahoma"/>
            <family val="2"/>
          </rPr>
          <t>Первый Уровнень Контрольного Материала</t>
        </r>
      </text>
    </comment>
    <comment ref="F1" authorId="0">
      <text>
        <r>
          <rPr>
            <b/>
            <sz val="10"/>
            <rFont val="Tahoma"/>
            <family val="2"/>
          </rPr>
          <t>Аналит</t>
        </r>
      </text>
    </comment>
    <comment ref="H1" authorId="0">
      <text>
        <r>
          <rPr>
            <b/>
            <sz val="10"/>
            <rFont val="Tahoma"/>
            <family val="2"/>
          </rPr>
          <t>Единицы измерения</t>
        </r>
      </text>
    </comment>
    <comment ref="F2" authorId="0">
      <text>
        <r>
          <rPr>
            <b/>
            <sz val="10"/>
            <rFont val="Tahoma"/>
            <family val="2"/>
          </rPr>
          <t>Аналитические Серии</t>
        </r>
      </text>
    </comment>
    <comment ref="K1" authorId="0">
      <text>
        <r>
          <rPr>
            <b/>
            <sz val="10"/>
            <rFont val="Tahoma"/>
            <family val="2"/>
          </rPr>
          <t>Статистика Кумулятивной Суммы</t>
        </r>
      </text>
    </comment>
    <comment ref="K3" authorId="0">
      <text>
        <r>
          <rPr>
            <b/>
            <sz val="10"/>
            <rFont val="Tahoma"/>
            <family val="2"/>
          </rPr>
          <t>Номер Аналитической Серии</t>
        </r>
      </text>
    </comment>
    <comment ref="L3" authorId="0">
      <text>
        <r>
          <rPr>
            <b/>
            <sz val="10"/>
            <rFont val="Tahoma"/>
            <family val="2"/>
          </rPr>
          <t xml:space="preserve">Дата </t>
        </r>
      </text>
    </comment>
    <comment ref="M3" authorId="0">
      <text>
        <r>
          <rPr>
            <b/>
            <sz val="10"/>
            <rFont val="Tahoma"/>
            <family val="2"/>
          </rPr>
          <t>Первый Уровнень Контрольного Материала</t>
        </r>
      </text>
    </comment>
    <comment ref="N3" authorId="0">
      <text>
        <r>
          <rPr>
            <b/>
            <sz val="10"/>
            <rFont val="Tahoma"/>
            <family val="2"/>
          </rPr>
          <t>Разница между Средним и Результатом</t>
        </r>
      </text>
    </comment>
    <comment ref="O3" authorId="0">
      <text>
        <r>
          <rPr>
            <b/>
            <sz val="10"/>
            <rFont val="Tahoma"/>
            <family val="2"/>
          </rPr>
          <t>Статистика CUSUM для Первого Уровня Контрольного Материала</t>
        </r>
      </text>
    </comment>
    <comment ref="Q3" authorId="0">
      <text>
        <r>
          <rPr>
            <b/>
            <sz val="10"/>
            <rFont val="Tahoma"/>
            <family val="2"/>
          </rPr>
          <t>Критерий Начала Статистики CUSUM</t>
        </r>
      </text>
    </comment>
    <comment ref="Q4" authorId="0">
      <text>
        <r>
          <rPr>
            <b/>
            <sz val="10"/>
            <rFont val="Tahoma"/>
            <family val="2"/>
          </rPr>
          <t xml:space="preserve">Верхняя Граница для старта Статистики CUSUM </t>
        </r>
      </text>
    </comment>
    <comment ref="Q5" authorId="0">
      <text>
        <r>
          <rPr>
            <b/>
            <sz val="10"/>
            <rFont val="Tahoma"/>
            <family val="2"/>
          </rPr>
          <t xml:space="preserve">Нижняя Граница для старта Статистики CUSUM </t>
        </r>
      </text>
    </comment>
    <comment ref="Q6" authorId="0">
      <text>
        <r>
          <rPr>
            <b/>
            <sz val="10"/>
            <rFont val="Tahoma"/>
            <family val="2"/>
          </rPr>
          <t xml:space="preserve">Критерий выхода аналитической серии из-под контроля </t>
        </r>
      </text>
    </comment>
    <comment ref="Q7" authorId="0">
      <text>
        <r>
          <rPr>
            <b/>
            <sz val="10"/>
            <rFont val="Tahoma"/>
            <family val="2"/>
          </rPr>
          <t xml:space="preserve">Верхняя Граница для критерия выхода аналитической серии из-под контроля </t>
        </r>
      </text>
    </comment>
    <comment ref="Q8" authorId="0">
      <text>
        <r>
          <rPr>
            <b/>
            <sz val="10"/>
            <rFont val="Tahoma"/>
            <family val="2"/>
          </rPr>
          <t xml:space="preserve">Нижняя Граница для критерия выхода аналитической серии из-под контроля </t>
        </r>
      </text>
    </comment>
    <comment ref="Q1" authorId="0">
      <text>
        <r>
          <rPr>
            <b/>
            <sz val="10"/>
            <rFont val="Tahoma"/>
            <family val="2"/>
          </rPr>
          <t>Критерии для Статистики Кумулятивной Суммы</t>
        </r>
      </text>
    </comment>
  </commentList>
</comments>
</file>

<file path=xl/comments2.xml><?xml version="1.0" encoding="utf-8"?>
<comments xmlns="http://schemas.openxmlformats.org/spreadsheetml/2006/main">
  <authors>
    <author>Гена</author>
  </authors>
  <commentList>
    <comment ref="B4" authorId="0">
      <text>
        <r>
          <rPr>
            <b/>
            <sz val="10"/>
            <rFont val="Tahoma"/>
            <family val="2"/>
          </rPr>
          <t>Среднее Значение</t>
        </r>
      </text>
    </comment>
    <comment ref="C4" authorId="0">
      <text>
        <r>
          <rPr>
            <b/>
            <sz val="10"/>
            <rFont val="Tahoma"/>
            <family val="2"/>
          </rPr>
          <t>Стандартное Отклонение</t>
        </r>
      </text>
    </comment>
    <comment ref="D4" authorId="0">
      <text>
        <r>
          <rPr>
            <b/>
            <sz val="10"/>
            <rFont val="Tahoma"/>
            <family val="2"/>
          </rPr>
          <t>Коэффициент Вариации</t>
        </r>
      </text>
    </comment>
    <comment ref="B6" authorId="0">
      <text>
        <r>
          <rPr>
            <b/>
            <sz val="10"/>
            <rFont val="Tahoma"/>
            <family val="2"/>
          </rPr>
          <t>Teст Граббса для идентификации выбросов</t>
        </r>
      </text>
    </comment>
    <comment ref="B7" authorId="0">
      <text>
        <r>
          <rPr>
            <b/>
            <sz val="10"/>
            <rFont val="Tahoma"/>
            <family val="2"/>
          </rPr>
          <t>Верхняя Граница теста Граббса</t>
        </r>
      </text>
    </comment>
    <comment ref="B8" authorId="0">
      <text>
        <r>
          <rPr>
            <b/>
            <sz val="10"/>
            <rFont val="Tahoma"/>
            <family val="2"/>
          </rPr>
          <t>Нижняя Граница теста Граббса</t>
        </r>
      </text>
    </comment>
    <comment ref="B3" authorId="0">
      <text>
        <r>
          <rPr>
            <b/>
            <sz val="10"/>
            <rFont val="Tahoma"/>
            <family val="2"/>
          </rPr>
          <t>Первый Уровень Контрольного Материала</t>
        </r>
      </text>
    </comment>
    <comment ref="B9" authorId="0">
      <text>
        <r>
          <rPr>
            <b/>
            <sz val="10"/>
            <rFont val="Tahoma"/>
            <family val="2"/>
          </rPr>
          <t>Второй Уровень Контрольного Материала</t>
        </r>
      </text>
    </comment>
    <comment ref="B13" authorId="0">
      <text>
        <r>
          <rPr>
            <b/>
            <sz val="10"/>
            <rFont val="Tahoma"/>
            <family val="2"/>
          </rPr>
          <t>Верхняя Граница теста Граббса</t>
        </r>
      </text>
    </comment>
    <comment ref="B14" authorId="0">
      <text>
        <r>
          <rPr>
            <b/>
            <sz val="10"/>
            <rFont val="Tahoma"/>
            <family val="2"/>
          </rPr>
          <t>Нижняя Граница теста Граббса</t>
        </r>
      </text>
    </comment>
    <comment ref="B10" authorId="0">
      <text>
        <r>
          <rPr>
            <b/>
            <sz val="10"/>
            <rFont val="Tahoma"/>
            <family val="2"/>
          </rPr>
          <t>Среднее Значение</t>
        </r>
      </text>
    </comment>
    <comment ref="C10" authorId="0">
      <text>
        <r>
          <rPr>
            <b/>
            <sz val="10"/>
            <rFont val="Tahoma"/>
            <family val="2"/>
          </rPr>
          <t>Стандартное Отклонение</t>
        </r>
      </text>
    </comment>
    <comment ref="D10" authorId="0">
      <text>
        <r>
          <rPr>
            <b/>
            <sz val="10"/>
            <rFont val="Tahoma"/>
            <family val="2"/>
          </rPr>
          <t>Коэффициент Вариации</t>
        </r>
      </text>
    </comment>
    <comment ref="B12" authorId="0">
      <text>
        <r>
          <rPr>
            <b/>
            <sz val="10"/>
            <rFont val="Tahoma"/>
            <family val="2"/>
          </rPr>
          <t>Teст Граббса для идентификации выбросов</t>
        </r>
      </text>
    </comment>
    <comment ref="B1" authorId="0">
      <text>
        <r>
          <rPr>
            <b/>
            <sz val="10"/>
            <rFont val="Tahoma"/>
            <family val="2"/>
          </rPr>
          <t>Статистика</t>
        </r>
      </text>
    </comment>
    <comment ref="F1" authorId="0">
      <text>
        <r>
          <rPr>
            <b/>
            <sz val="10"/>
            <rFont val="Tahoma"/>
            <family val="2"/>
          </rPr>
          <t>Аналит</t>
        </r>
      </text>
    </comment>
    <comment ref="J1" authorId="0">
      <text>
        <r>
          <rPr>
            <b/>
            <sz val="10"/>
            <rFont val="Tahoma"/>
            <family val="2"/>
          </rPr>
          <t>Единицы измерения</t>
        </r>
      </text>
    </comment>
    <comment ref="M1" authorId="0">
      <text>
        <r>
          <rPr>
            <b/>
            <sz val="10"/>
            <rFont val="Tahoma"/>
            <family val="2"/>
          </rPr>
          <t>Статистика Кумулятивной Суммы</t>
        </r>
      </text>
    </comment>
    <comment ref="H3" authorId="0">
      <text>
        <r>
          <rPr>
            <b/>
            <sz val="10"/>
            <rFont val="Tahoma"/>
            <family val="2"/>
          </rPr>
          <t>Первый Уровнень Контрольного Материала</t>
        </r>
      </text>
    </comment>
    <comment ref="J3" authorId="0">
      <text>
        <r>
          <rPr>
            <b/>
            <sz val="10"/>
            <rFont val="Tahoma"/>
            <family val="2"/>
          </rPr>
          <t>Второй Уровнень Контрольного Материала</t>
        </r>
      </text>
    </comment>
    <comment ref="F3" authorId="0">
      <text>
        <r>
          <rPr>
            <b/>
            <sz val="10"/>
            <rFont val="Tahoma"/>
            <family val="2"/>
          </rPr>
          <t>Номер Аналитической Серии</t>
        </r>
      </text>
    </comment>
    <comment ref="G3" authorId="0">
      <text>
        <r>
          <rPr>
            <b/>
            <sz val="10"/>
            <rFont val="Tahoma"/>
            <family val="2"/>
          </rPr>
          <t xml:space="preserve">Дата </t>
        </r>
      </text>
    </comment>
    <comment ref="F2" authorId="0">
      <text>
        <r>
          <rPr>
            <b/>
            <sz val="10"/>
            <rFont val="Tahoma"/>
            <family val="2"/>
          </rPr>
          <t>Аналитические Серии</t>
        </r>
      </text>
    </comment>
    <comment ref="M3" authorId="0">
      <text>
        <r>
          <rPr>
            <b/>
            <sz val="10"/>
            <rFont val="Tahoma"/>
            <family val="2"/>
          </rPr>
          <t>Номер Аналитической Серии</t>
        </r>
      </text>
    </comment>
    <comment ref="N3" authorId="0">
      <text>
        <r>
          <rPr>
            <b/>
            <sz val="10"/>
            <rFont val="Tahoma"/>
            <family val="2"/>
          </rPr>
          <t xml:space="preserve">Дата </t>
        </r>
      </text>
    </comment>
    <comment ref="O3" authorId="0">
      <text>
        <r>
          <rPr>
            <b/>
            <sz val="10"/>
            <rFont val="Tahoma"/>
            <family val="2"/>
          </rPr>
          <t>Первый Уровнень Контрольного Материала</t>
        </r>
      </text>
    </comment>
    <comment ref="P3" authorId="0">
      <text>
        <r>
          <rPr>
            <b/>
            <sz val="10"/>
            <rFont val="Tahoma"/>
            <family val="2"/>
          </rPr>
          <t>Второй Уровнень Контрольного Материала</t>
        </r>
      </text>
    </comment>
    <comment ref="Q3" authorId="0">
      <text>
        <r>
          <rPr>
            <b/>
            <sz val="10"/>
            <rFont val="Tahoma"/>
            <family val="2"/>
          </rPr>
          <t>Статистика CUSUM для Первого Уровня Контрольного Материала</t>
        </r>
      </text>
    </comment>
    <comment ref="R3" authorId="0">
      <text>
        <r>
          <rPr>
            <b/>
            <sz val="10"/>
            <rFont val="Tahoma"/>
            <family val="2"/>
          </rPr>
          <t>Статистика CUSUM для Второго Уровня Контрольного Материала</t>
        </r>
      </text>
    </comment>
    <comment ref="T3" authorId="0">
      <text>
        <r>
          <rPr>
            <b/>
            <sz val="10"/>
            <rFont val="Tahoma"/>
            <family val="2"/>
          </rPr>
          <t>Первый Уровень Контрольного Материала</t>
        </r>
      </text>
    </comment>
    <comment ref="T10" authorId="0">
      <text>
        <r>
          <rPr>
            <b/>
            <sz val="10"/>
            <rFont val="Tahoma"/>
            <family val="2"/>
          </rPr>
          <t>Второй Уровень Контрольного Материала</t>
        </r>
      </text>
    </comment>
    <comment ref="T1" authorId="0">
      <text>
        <r>
          <rPr>
            <b/>
            <sz val="10"/>
            <rFont val="Tahoma"/>
            <family val="2"/>
          </rPr>
          <t>Критерии для Статистики Кумулятивной Суммы</t>
        </r>
      </text>
    </comment>
    <comment ref="T4" authorId="0">
      <text>
        <r>
          <rPr>
            <b/>
            <sz val="10"/>
            <rFont val="Tahoma"/>
            <family val="2"/>
          </rPr>
          <t>Критерий Начала Статистики CUSUM</t>
        </r>
      </text>
    </comment>
    <comment ref="T7" authorId="0">
      <text>
        <r>
          <rPr>
            <b/>
            <sz val="10"/>
            <rFont val="Tahoma"/>
            <family val="2"/>
          </rPr>
          <t xml:space="preserve">Критерий выхода аналитической серии из-под контроля </t>
        </r>
      </text>
    </comment>
    <comment ref="T11" authorId="0">
      <text>
        <r>
          <rPr>
            <b/>
            <sz val="10"/>
            <rFont val="Tahoma"/>
            <family val="2"/>
          </rPr>
          <t>Критерий Начала Статистики CUSUM</t>
        </r>
      </text>
    </comment>
    <comment ref="T14" authorId="0">
      <text>
        <r>
          <rPr>
            <b/>
            <sz val="10"/>
            <rFont val="Tahoma"/>
            <family val="2"/>
          </rPr>
          <t xml:space="preserve">Критерий выхода аналитической серии из-под контроля </t>
        </r>
      </text>
    </comment>
    <comment ref="T5" authorId="0">
      <text>
        <r>
          <rPr>
            <b/>
            <sz val="10"/>
            <rFont val="Tahoma"/>
            <family val="2"/>
          </rPr>
          <t xml:space="preserve">Верхняя Граница для старта Статистики CUSUM </t>
        </r>
      </text>
    </comment>
    <comment ref="T6" authorId="0">
      <text>
        <r>
          <rPr>
            <b/>
            <sz val="10"/>
            <rFont val="Tahoma"/>
            <family val="2"/>
          </rPr>
          <t xml:space="preserve">Нижняя Граница для старта Статистики CUSUM </t>
        </r>
      </text>
    </comment>
    <comment ref="T8" authorId="0">
      <text>
        <r>
          <rPr>
            <b/>
            <sz val="10"/>
            <rFont val="Tahoma"/>
            <family val="2"/>
          </rPr>
          <t xml:space="preserve">Верхняя Граница для критерия выхода аналитической серии из-под контроля </t>
        </r>
      </text>
    </comment>
    <comment ref="T9" authorId="0">
      <text>
        <r>
          <rPr>
            <b/>
            <sz val="10"/>
            <rFont val="Tahoma"/>
            <family val="2"/>
          </rPr>
          <t xml:space="preserve">Нижняя Граница для критерия выхода аналитической серии из-под контроля </t>
        </r>
      </text>
    </comment>
    <comment ref="T12" authorId="0">
      <text>
        <r>
          <rPr>
            <b/>
            <sz val="10"/>
            <rFont val="Tahoma"/>
            <family val="2"/>
          </rPr>
          <t xml:space="preserve">Верхняя Граница для старта Статистики CUSUM </t>
        </r>
      </text>
    </comment>
    <comment ref="T13" authorId="0">
      <text>
        <r>
          <rPr>
            <b/>
            <sz val="10"/>
            <rFont val="Tahoma"/>
            <family val="2"/>
          </rPr>
          <t xml:space="preserve">Нижняя Граница для старта Статистики CUSUM </t>
        </r>
      </text>
    </comment>
    <comment ref="T15" authorId="0">
      <text>
        <r>
          <rPr>
            <b/>
            <sz val="10"/>
            <rFont val="Tahoma"/>
            <family val="2"/>
          </rPr>
          <t xml:space="preserve">Верхняя Граница для критерия выхода аналитической серии из-под контроля </t>
        </r>
      </text>
    </comment>
    <comment ref="T16" authorId="0">
      <text>
        <r>
          <rPr>
            <b/>
            <sz val="10"/>
            <rFont val="Tahoma"/>
            <family val="2"/>
          </rPr>
          <t xml:space="preserve">Нижняя Граница для критерия выхода аналитической серии из-под контроля </t>
        </r>
      </text>
    </comment>
  </commentList>
</comments>
</file>

<file path=xl/sharedStrings.xml><?xml version="1.0" encoding="utf-8"?>
<sst xmlns="http://schemas.openxmlformats.org/spreadsheetml/2006/main" count="74" uniqueCount="27">
  <si>
    <t xml:space="preserve">N </t>
  </si>
  <si>
    <t xml:space="preserve">Mean </t>
  </si>
  <si>
    <t>SD</t>
  </si>
  <si>
    <t>Calcium</t>
  </si>
  <si>
    <t>mmol\I</t>
  </si>
  <si>
    <t xml:space="preserve">Level 1 </t>
  </si>
  <si>
    <t>Difference</t>
  </si>
  <si>
    <t>Analyte :</t>
  </si>
  <si>
    <t>CV</t>
  </si>
  <si>
    <t>Statistic</t>
  </si>
  <si>
    <t>Date</t>
  </si>
  <si>
    <t>Units :</t>
  </si>
  <si>
    <t xml:space="preserve">Level 2 </t>
  </si>
  <si>
    <t>Level 1</t>
  </si>
  <si>
    <t>Level 2</t>
  </si>
  <si>
    <t>Lower Limit</t>
  </si>
  <si>
    <t>Upper Limit</t>
  </si>
  <si>
    <t>Start Analysis</t>
  </si>
  <si>
    <t>Stop Analysis</t>
  </si>
  <si>
    <t xml:space="preserve">Start CUSUM Chart  </t>
  </si>
  <si>
    <t xml:space="preserve">CUSUM Statistics  </t>
  </si>
  <si>
    <t>Criterion CUSUM</t>
  </si>
  <si>
    <t>CUSUM 1</t>
  </si>
  <si>
    <t>CUSUM 2</t>
  </si>
  <si>
    <t>CUSUM</t>
  </si>
  <si>
    <t>Grubbs Test</t>
  </si>
  <si>
    <t>Analytical Runs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</si>
</sst>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4"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172" fontId="1" fillId="2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2" fontId="1" fillId="23" borderId="10" xfId="0" applyNumberFormat="1" applyFont="1" applyFill="1" applyBorder="1" applyAlignment="1">
      <alignment/>
    </xf>
    <xf numFmtId="172" fontId="1" fillId="2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" fillId="23" borderId="12" xfId="0" applyFont="1" applyFill="1" applyBorder="1" applyAlignment="1">
      <alignment horizontal="center"/>
    </xf>
    <xf numFmtId="0" fontId="1" fillId="23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1" fillId="23" borderId="16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24" borderId="1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6" borderId="1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b/>
        <i val="0"/>
      </font>
      <fill>
        <patternFill>
          <bgColor rgb="FFFFE1FF"/>
        </patternFill>
      </fill>
    </dxf>
    <dxf>
      <font>
        <b/>
        <i val="0"/>
      </font>
      <fill>
        <patternFill>
          <bgColor rgb="FFFFE1FF"/>
        </patternFill>
      </fill>
    </dxf>
    <dxf>
      <font>
        <b/>
        <i val="0"/>
      </font>
      <fill>
        <patternFill>
          <bgColor rgb="FFFFE1FF"/>
        </patternFill>
      </fill>
    </dxf>
    <dxf>
      <font>
        <b/>
        <i val="0"/>
      </font>
      <fill>
        <patternFill>
          <bgColor rgb="FFFFE1FF"/>
        </patternFill>
      </fill>
    </dxf>
    <dxf>
      <font>
        <b/>
        <i val="0"/>
        <color auto="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rgb="FFFFE7FF"/>
        </patternFill>
      </fill>
    </dxf>
    <dxf>
      <font>
        <b/>
        <i val="0"/>
      </font>
      <fill>
        <patternFill>
          <bgColor rgb="FFFFE7FF"/>
        </patternFill>
      </fill>
    </dxf>
    <dxf>
      <font>
        <b/>
        <i val="0"/>
      </font>
      <fill>
        <patternFill>
          <bgColor rgb="FFFFE7FF"/>
        </patternFill>
      </fill>
    </dxf>
    <dxf>
      <font>
        <b/>
        <i val="0"/>
      </font>
      <fill>
        <patternFill>
          <bgColor rgb="FFFFE7FF"/>
        </patternFill>
      </fill>
    </dxf>
    <dxf>
      <font>
        <b/>
        <i val="0"/>
      </font>
      <fill>
        <patternFill patternType="solid">
          <fgColor indexed="65"/>
          <bgColor rgb="FFFFE1FF"/>
        </patternFill>
      </fill>
    </dxf>
    <dxf>
      <font>
        <b/>
        <i val="0"/>
        <color auto="1"/>
      </font>
      <fill>
        <patternFill patternType="solid">
          <fgColor indexed="65"/>
          <bgColor rgb="FFFFE1FF"/>
        </patternFill>
      </fill>
    </dxf>
    <dxf>
      <font>
        <b/>
        <i val="0"/>
      </font>
      <fill>
        <patternFill>
          <bgColor rgb="FFFFDDFF"/>
        </patternFill>
      </fill>
    </dxf>
    <dxf>
      <font>
        <b/>
        <i val="0"/>
      </font>
      <fill>
        <patternFill>
          <bgColor rgb="FFFFE1FF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gradientFill degree="90">
          <stop position="0">
            <color theme="0"/>
          </stop>
          <stop position="0.5">
            <color rgb="FFFFC7CE"/>
          </stop>
          <stop position="1">
            <color theme="0"/>
          </stop>
        </gradientFill>
      </fill>
      <border/>
    </dxf>
    <dxf>
      <font>
        <b/>
        <i val="0"/>
        <color auto="1"/>
      </font>
      <fill>
        <gradientFill degree="90">
          <stop position="0">
            <color theme="0"/>
          </stop>
          <stop position="0.5">
            <color rgb="FFFFC7CE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CUSUM Chart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575"/>
          <c:w val="0.94325"/>
          <c:h val="0.9215"/>
        </c:manualLayout>
      </c:layout>
      <c:lineChart>
        <c:grouping val="standard"/>
        <c:varyColors val="0"/>
        <c:ser>
          <c:idx val="0"/>
          <c:order val="0"/>
          <c:tx>
            <c:v>CuSum Chart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'CuSum (1)'!$O$4:$O$24</c:f>
              <c:numCache>
                <c:ptCount val="21"/>
                <c:pt idx="0">
                  <c:v>0.019047619047619424</c:v>
                </c:pt>
                <c:pt idx="1">
                  <c:v>-0.06190476190476124</c:v>
                </c:pt>
                <c:pt idx="2">
                  <c:v>-0.1428571428571419</c:v>
                </c:pt>
                <c:pt idx="3">
                  <c:v>-0.22380952380952257</c:v>
                </c:pt>
                <c:pt idx="4">
                  <c:v>-0.31476190476190324</c:v>
                </c:pt>
                <c:pt idx="5">
                  <c:v>-0.1457142857142839</c:v>
                </c:pt>
                <c:pt idx="6">
                  <c:v>-0.2666666666666646</c:v>
                </c:pt>
                <c:pt idx="7">
                  <c:v>-0.30761904761904524</c:v>
                </c:pt>
                <c:pt idx="8">
                  <c:v>0.1114285714285741</c:v>
                </c:pt>
                <c:pt idx="9">
                  <c:v>0.020476190476193423</c:v>
                </c:pt>
                <c:pt idx="10">
                  <c:v>-0.07047619047618725</c:v>
                </c:pt>
                <c:pt idx="11">
                  <c:v>0.3485714285714321</c:v>
                </c:pt>
                <c:pt idx="12">
                  <c:v>0.2576190476190514</c:v>
                </c:pt>
                <c:pt idx="13">
                  <c:v>0.5766666666666707</c:v>
                </c:pt>
                <c:pt idx="14">
                  <c:v>0.8457142857142901</c:v>
                </c:pt>
                <c:pt idx="15">
                  <c:v>0.7547619047619094</c:v>
                </c:pt>
                <c:pt idx="16">
                  <c:v>0.6638095238095287</c:v>
                </c:pt>
                <c:pt idx="17">
                  <c:v>0.4728571428571481</c:v>
                </c:pt>
                <c:pt idx="18">
                  <c:v>0.3819047619047674</c:v>
                </c:pt>
                <c:pt idx="19">
                  <c:v>0.3909523809523868</c:v>
                </c:pt>
                <c:pt idx="20">
                  <c:v>0.5600000000000062</c:v>
                </c:pt>
              </c:numCache>
            </c:numRef>
          </c:val>
          <c:smooth val="0"/>
        </c:ser>
        <c:marker val="1"/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67334"/>
        <c:crossesAt val="0"/>
        <c:auto val="1"/>
        <c:lblOffset val="100"/>
        <c:tickLblSkip val="1"/>
        <c:noMultiLvlLbl val="0"/>
      </c:catAx>
      <c:valAx>
        <c:axId val="55967334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75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CUSUM Chart Level 2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5"/>
          <c:w val="0.957"/>
          <c:h val="0.9325"/>
        </c:manualLayout>
      </c:layout>
      <c:lineChart>
        <c:grouping val="standard"/>
        <c:varyColors val="0"/>
        <c:ser>
          <c:idx val="0"/>
          <c:order val="0"/>
          <c:tx>
            <c:v>CuSum  Chart Level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'CuSum (2)'!$R$4:$R$24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3943959"/>
        <c:axId val="37060176"/>
      </c:lineChart>
      <c:catAx>
        <c:axId val="3394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60176"/>
        <c:crossesAt val="0"/>
        <c:auto val="1"/>
        <c:lblOffset val="100"/>
        <c:tickLblSkip val="1"/>
        <c:noMultiLvlLbl val="0"/>
      </c:catAx>
      <c:valAx>
        <c:axId val="37060176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CUSUM Chart Level 1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4675"/>
          <c:w val="0.963"/>
          <c:h val="0.937"/>
        </c:manualLayout>
      </c:layout>
      <c:lineChart>
        <c:grouping val="standard"/>
        <c:varyColors val="0"/>
        <c:ser>
          <c:idx val="0"/>
          <c:order val="0"/>
          <c:tx>
            <c:v>CUSUM Chart Level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'CuSum (2)'!$Q$4:$Q$24</c:f>
              <c:numCache>
                <c:ptCount val="21"/>
                <c:pt idx="0">
                  <c:v>0.019047619047619424</c:v>
                </c:pt>
                <c:pt idx="1">
                  <c:v>-0.06190476190476124</c:v>
                </c:pt>
                <c:pt idx="2">
                  <c:v>-0.1428571428571419</c:v>
                </c:pt>
                <c:pt idx="3">
                  <c:v>-0.19380952380952254</c:v>
                </c:pt>
                <c:pt idx="4">
                  <c:v>-0.2847619047619032</c:v>
                </c:pt>
                <c:pt idx="5">
                  <c:v>-0.11571428571428388</c:v>
                </c:pt>
                <c:pt idx="6">
                  <c:v>-0.23666666666666458</c:v>
                </c:pt>
                <c:pt idx="7">
                  <c:v>-0.31761904761904525</c:v>
                </c:pt>
                <c:pt idx="8">
                  <c:v>0.10142857142857409</c:v>
                </c:pt>
                <c:pt idx="9">
                  <c:v>0.17047619047619333</c:v>
                </c:pt>
                <c:pt idx="10">
                  <c:v>0.08952380952381267</c:v>
                </c:pt>
                <c:pt idx="11">
                  <c:v>0.508571428571432</c:v>
                </c:pt>
                <c:pt idx="12">
                  <c:v>0.41761904761905133</c:v>
                </c:pt>
                <c:pt idx="13">
                  <c:v>0.3966666666666707</c:v>
                </c:pt>
                <c:pt idx="14">
                  <c:v>0.3757142857142901</c:v>
                </c:pt>
                <c:pt idx="15">
                  <c:v>0.3347619047619095</c:v>
                </c:pt>
                <c:pt idx="16">
                  <c:v>0.31380952380952887</c:v>
                </c:pt>
                <c:pt idx="17">
                  <c:v>0.27285714285714824</c:v>
                </c:pt>
                <c:pt idx="18">
                  <c:v>0.18190476190476756</c:v>
                </c:pt>
                <c:pt idx="19">
                  <c:v>0.19095238095238698</c:v>
                </c:pt>
                <c:pt idx="20">
                  <c:v>0.3600000000000063</c:v>
                </c:pt>
              </c:numCache>
            </c:numRef>
          </c:val>
          <c:smooth val="0"/>
        </c:ser>
        <c:marker val="1"/>
        <c:axId val="65106129"/>
        <c:axId val="49084250"/>
      </c:lineChart>
      <c:catAx>
        <c:axId val="6510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84250"/>
        <c:crossesAt val="0"/>
        <c:auto val="1"/>
        <c:lblOffset val="100"/>
        <c:tickLblSkip val="1"/>
        <c:noMultiLvlLbl val="0"/>
      </c:catAx>
      <c:valAx>
        <c:axId val="49084250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06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152400</xdr:rowOff>
    </xdr:from>
    <xdr:to>
      <xdr:col>18</xdr:col>
      <xdr:colOff>571500</xdr:colOff>
      <xdr:row>43</xdr:row>
      <xdr:rowOff>0</xdr:rowOff>
    </xdr:to>
    <xdr:graphicFrame>
      <xdr:nvGraphicFramePr>
        <xdr:cNvPr id="1" name="Диаграмма 1"/>
        <xdr:cNvGraphicFramePr/>
      </xdr:nvGraphicFramePr>
      <xdr:xfrm>
        <a:off x="1038225" y="4953000"/>
        <a:ext cx="10334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41</xdr:row>
      <xdr:rowOff>114300</xdr:rowOff>
    </xdr:from>
    <xdr:to>
      <xdr:col>18</xdr:col>
      <xdr:colOff>19050</xdr:colOff>
      <xdr:row>57</xdr:row>
      <xdr:rowOff>180975</xdr:rowOff>
    </xdr:to>
    <xdr:graphicFrame>
      <xdr:nvGraphicFramePr>
        <xdr:cNvPr id="1" name="Диаграмма 1"/>
        <xdr:cNvGraphicFramePr/>
      </xdr:nvGraphicFramePr>
      <xdr:xfrm>
        <a:off x="2152650" y="8315325"/>
        <a:ext cx="8229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133350</xdr:rowOff>
    </xdr:from>
    <xdr:to>
      <xdr:col>18</xdr:col>
      <xdr:colOff>19050</xdr:colOff>
      <xdr:row>40</xdr:row>
      <xdr:rowOff>200025</xdr:rowOff>
    </xdr:to>
    <xdr:graphicFrame>
      <xdr:nvGraphicFramePr>
        <xdr:cNvPr id="2" name="Диаграмма 4"/>
        <xdr:cNvGraphicFramePr/>
      </xdr:nvGraphicFramePr>
      <xdr:xfrm>
        <a:off x="2152650" y="4933950"/>
        <a:ext cx="8229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S76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A42" sqref="A42"/>
    </sheetView>
  </sheetViews>
  <sheetFormatPr defaultColWidth="9.00390625" defaultRowHeight="15.75"/>
  <cols>
    <col min="1" max="1" width="13.625" style="0" customWidth="1"/>
    <col min="2" max="4" width="7.625" style="0" customWidth="1"/>
    <col min="5" max="5" width="2.625" style="0" customWidth="1"/>
    <col min="6" max="6" width="8.50390625" style="1" customWidth="1"/>
    <col min="7" max="7" width="9.875" style="0" customWidth="1"/>
    <col min="8" max="8" width="9.00390625" style="3" customWidth="1"/>
    <col min="9" max="9" width="10.625" style="4" customWidth="1"/>
    <col min="10" max="10" width="2.625" style="0" customWidth="1"/>
    <col min="11" max="11" width="5.625" style="0" customWidth="1"/>
    <col min="12" max="12" width="9.875" style="0" bestFit="1" customWidth="1"/>
    <col min="14" max="14" width="10.625" style="0" customWidth="1"/>
    <col min="16" max="16" width="2.625" style="0" customWidth="1"/>
    <col min="17" max="19" width="7.625" style="0" customWidth="1"/>
    <col min="20" max="20" width="13.625" style="0" customWidth="1"/>
  </cols>
  <sheetData>
    <row r="1" spans="2:19" ht="15.75">
      <c r="B1" s="41" t="s">
        <v>9</v>
      </c>
      <c r="C1" s="41"/>
      <c r="D1" s="41"/>
      <c r="F1" s="25" t="s">
        <v>7</v>
      </c>
      <c r="G1" s="22" t="s">
        <v>3</v>
      </c>
      <c r="H1" s="18" t="s">
        <v>11</v>
      </c>
      <c r="I1" s="16" t="s">
        <v>4</v>
      </c>
      <c r="K1" s="41" t="s">
        <v>19</v>
      </c>
      <c r="L1" s="41"/>
      <c r="M1" s="41"/>
      <c r="N1" s="41"/>
      <c r="O1" s="41"/>
      <c r="Q1" s="41" t="s">
        <v>21</v>
      </c>
      <c r="R1" s="41"/>
      <c r="S1" s="41"/>
    </row>
    <row r="2" spans="2:19" ht="15.75">
      <c r="B2" s="41"/>
      <c r="C2" s="41"/>
      <c r="D2" s="41"/>
      <c r="F2" s="37" t="s">
        <v>26</v>
      </c>
      <c r="G2" s="37"/>
      <c r="H2" s="37"/>
      <c r="I2" s="37"/>
      <c r="K2" s="41"/>
      <c r="L2" s="41"/>
      <c r="M2" s="41"/>
      <c r="N2" s="41"/>
      <c r="O2" s="41"/>
      <c r="Q2" s="41"/>
      <c r="R2" s="41"/>
      <c r="S2" s="41"/>
    </row>
    <row r="3" spans="2:19" ht="15.75">
      <c r="B3" s="19" t="s">
        <v>1</v>
      </c>
      <c r="C3" s="19" t="s">
        <v>2</v>
      </c>
      <c r="D3" s="19" t="s">
        <v>8</v>
      </c>
      <c r="E3" s="3"/>
      <c r="F3" s="19" t="s">
        <v>0</v>
      </c>
      <c r="G3" s="19" t="s">
        <v>10</v>
      </c>
      <c r="H3" s="43" t="s">
        <v>5</v>
      </c>
      <c r="I3" s="43"/>
      <c r="K3" s="19" t="s">
        <v>0</v>
      </c>
      <c r="L3" s="19" t="s">
        <v>10</v>
      </c>
      <c r="M3" s="19" t="s">
        <v>5</v>
      </c>
      <c r="N3" s="20" t="s">
        <v>6</v>
      </c>
      <c r="O3" s="20" t="s">
        <v>24</v>
      </c>
      <c r="Q3" s="38" t="s">
        <v>17</v>
      </c>
      <c r="R3" s="39"/>
      <c r="S3" s="40"/>
    </row>
    <row r="4" spans="2:19" ht="15.75">
      <c r="B4" s="9">
        <f>AVERAGE(H:H)</f>
        <v>1.0809523809523807</v>
      </c>
      <c r="C4" s="9">
        <f>STDEV(H:H)</f>
        <v>0.12377014025623587</v>
      </c>
      <c r="D4" s="17">
        <f>(C4/B4)*100</f>
        <v>11.450101080973365</v>
      </c>
      <c r="E4" s="2"/>
      <c r="F4" s="10">
        <v>1</v>
      </c>
      <c r="G4" s="11">
        <v>42459</v>
      </c>
      <c r="H4" s="31">
        <v>1.1</v>
      </c>
      <c r="I4" s="31"/>
      <c r="K4" s="24">
        <v>1</v>
      </c>
      <c r="L4" s="11">
        <v>42459</v>
      </c>
      <c r="M4" s="12">
        <v>1.1</v>
      </c>
      <c r="N4" s="15">
        <f>M4-$B$4</f>
        <v>0.019047619047619424</v>
      </c>
      <c r="O4" s="28">
        <f>N4</f>
        <v>0.019047619047619424</v>
      </c>
      <c r="Q4" s="35" t="s">
        <v>16</v>
      </c>
      <c r="R4" s="36"/>
      <c r="S4" s="23">
        <f>B4+(0.5*C4)</f>
        <v>1.1428374510804986</v>
      </c>
    </row>
    <row r="5" spans="2:19" ht="15.75">
      <c r="B5" s="35" t="s">
        <v>25</v>
      </c>
      <c r="C5" s="42"/>
      <c r="D5" s="36"/>
      <c r="E5" s="5"/>
      <c r="F5" s="10">
        <v>2</v>
      </c>
      <c r="G5" s="11">
        <v>42461</v>
      </c>
      <c r="H5" s="32">
        <v>1</v>
      </c>
      <c r="I5" s="32"/>
      <c r="K5" s="24">
        <v>2</v>
      </c>
      <c r="L5" s="11">
        <v>42460</v>
      </c>
      <c r="M5" s="13">
        <v>1</v>
      </c>
      <c r="N5" s="28">
        <f>M5-$B$4</f>
        <v>-0.08095238095238066</v>
      </c>
      <c r="O5" s="27">
        <f>O4+N5</f>
        <v>-0.06190476190476124</v>
      </c>
      <c r="Q5" s="35" t="s">
        <v>15</v>
      </c>
      <c r="R5" s="36"/>
      <c r="S5" s="23">
        <f>B4-(0.5*C4)</f>
        <v>1.0190673108242627</v>
      </c>
    </row>
    <row r="6" spans="2:19" ht="15.75" customHeight="1">
      <c r="B6" s="35" t="s">
        <v>16</v>
      </c>
      <c r="C6" s="36"/>
      <c r="D6" s="9">
        <f>B4+3.031*C4</f>
        <v>1.4560996760690315</v>
      </c>
      <c r="E6" s="5"/>
      <c r="F6" s="10">
        <v>3</v>
      </c>
      <c r="G6" s="11">
        <v>42464</v>
      </c>
      <c r="H6" s="44">
        <v>1</v>
      </c>
      <c r="I6" s="44"/>
      <c r="K6" s="24">
        <v>3</v>
      </c>
      <c r="L6" s="11">
        <v>42461</v>
      </c>
      <c r="M6" s="14">
        <v>1</v>
      </c>
      <c r="N6" s="15">
        <f aca="true" t="shared" si="0" ref="N6:N24">M6-$B$4</f>
        <v>-0.08095238095238066</v>
      </c>
      <c r="O6" s="15">
        <f aca="true" t="shared" si="1" ref="O6:O24">O5+N6</f>
        <v>-0.1428571428571419</v>
      </c>
      <c r="Q6" s="38" t="s">
        <v>18</v>
      </c>
      <c r="R6" s="39"/>
      <c r="S6" s="40"/>
    </row>
    <row r="7" spans="2:19" ht="15.75">
      <c r="B7" s="35" t="s">
        <v>15</v>
      </c>
      <c r="C7" s="36"/>
      <c r="D7" s="9">
        <f>B4-3.031*C4</f>
        <v>0.7058050858357298</v>
      </c>
      <c r="E7" s="6"/>
      <c r="F7" s="10">
        <v>4</v>
      </c>
      <c r="G7" s="11">
        <v>42465</v>
      </c>
      <c r="H7" s="44">
        <v>1.03</v>
      </c>
      <c r="I7" s="44"/>
      <c r="K7" s="24">
        <v>4</v>
      </c>
      <c r="L7" s="11">
        <v>42462</v>
      </c>
      <c r="M7" s="14">
        <v>1</v>
      </c>
      <c r="N7" s="15">
        <f t="shared" si="0"/>
        <v>-0.08095238095238066</v>
      </c>
      <c r="O7" s="15">
        <f t="shared" si="1"/>
        <v>-0.22380952380952257</v>
      </c>
      <c r="Q7" s="35" t="s">
        <v>16</v>
      </c>
      <c r="R7" s="36"/>
      <c r="S7" s="23">
        <f>C4*5.1</f>
        <v>0.6312277153068029</v>
      </c>
    </row>
    <row r="8" spans="5:19" ht="15.75">
      <c r="E8" s="7"/>
      <c r="F8" s="10">
        <v>5</v>
      </c>
      <c r="G8" s="11">
        <v>42466</v>
      </c>
      <c r="H8" s="44">
        <v>0.99</v>
      </c>
      <c r="I8" s="44"/>
      <c r="K8" s="24">
        <v>5</v>
      </c>
      <c r="L8" s="11">
        <v>42463</v>
      </c>
      <c r="M8" s="14">
        <v>0.99</v>
      </c>
      <c r="N8" s="15">
        <f t="shared" si="0"/>
        <v>-0.09095238095238067</v>
      </c>
      <c r="O8" s="15">
        <f t="shared" si="1"/>
        <v>-0.31476190476190324</v>
      </c>
      <c r="Q8" s="35" t="s">
        <v>15</v>
      </c>
      <c r="R8" s="36"/>
      <c r="S8" s="23">
        <f>C4*-5.1</f>
        <v>-0.6312277153068029</v>
      </c>
    </row>
    <row r="9" spans="5:15" ht="15.75">
      <c r="E9" s="6"/>
      <c r="F9" s="10">
        <v>6</v>
      </c>
      <c r="G9" s="11">
        <v>42467</v>
      </c>
      <c r="H9" s="44">
        <v>1.25</v>
      </c>
      <c r="I9" s="44"/>
      <c r="K9" s="24">
        <v>6</v>
      </c>
      <c r="L9" s="11">
        <v>42464</v>
      </c>
      <c r="M9" s="14">
        <v>1.25</v>
      </c>
      <c r="N9" s="15">
        <f t="shared" si="0"/>
        <v>0.16904761904761934</v>
      </c>
      <c r="O9" s="15">
        <f t="shared" si="1"/>
        <v>-0.1457142857142839</v>
      </c>
    </row>
    <row r="10" spans="5:15" ht="15.75">
      <c r="E10" s="7"/>
      <c r="F10" s="10">
        <v>7</v>
      </c>
      <c r="G10" s="11">
        <v>42468</v>
      </c>
      <c r="H10" s="44">
        <v>0.96</v>
      </c>
      <c r="I10" s="44"/>
      <c r="K10" s="24">
        <v>7</v>
      </c>
      <c r="L10" s="11">
        <v>42465</v>
      </c>
      <c r="M10" s="14">
        <v>0.96</v>
      </c>
      <c r="N10" s="15">
        <f t="shared" si="0"/>
        <v>-0.1209523809523807</v>
      </c>
      <c r="O10" s="15">
        <f t="shared" si="1"/>
        <v>-0.2666666666666646</v>
      </c>
    </row>
    <row r="11" spans="6:15" ht="15.75">
      <c r="F11" s="10">
        <v>8</v>
      </c>
      <c r="G11" s="11">
        <v>42471</v>
      </c>
      <c r="H11" s="44">
        <v>1.04</v>
      </c>
      <c r="I11" s="44"/>
      <c r="K11" s="24">
        <v>8</v>
      </c>
      <c r="L11" s="11">
        <v>42466</v>
      </c>
      <c r="M11" s="14">
        <v>1.04</v>
      </c>
      <c r="N11" s="15">
        <f t="shared" si="0"/>
        <v>-0.04095238095238063</v>
      </c>
      <c r="O11" s="15">
        <f t="shared" si="1"/>
        <v>-0.30761904761904524</v>
      </c>
    </row>
    <row r="12" spans="6:15" ht="15.75">
      <c r="F12" s="10">
        <v>9</v>
      </c>
      <c r="G12" s="11">
        <v>42474</v>
      </c>
      <c r="H12" s="44">
        <v>1.1</v>
      </c>
      <c r="I12" s="44"/>
      <c r="K12" s="24">
        <v>9</v>
      </c>
      <c r="L12" s="11">
        <v>42467</v>
      </c>
      <c r="M12" s="14">
        <v>1.5</v>
      </c>
      <c r="N12" s="15">
        <f t="shared" si="0"/>
        <v>0.41904761904761934</v>
      </c>
      <c r="O12" s="15">
        <f t="shared" si="1"/>
        <v>0.1114285714285741</v>
      </c>
    </row>
    <row r="13" spans="6:15" ht="15.75">
      <c r="F13" s="10">
        <v>10</v>
      </c>
      <c r="G13" s="11">
        <v>42475</v>
      </c>
      <c r="H13" s="44">
        <v>1.15</v>
      </c>
      <c r="I13" s="44"/>
      <c r="K13" s="24">
        <v>10</v>
      </c>
      <c r="L13" s="11">
        <v>42468</v>
      </c>
      <c r="M13" s="14">
        <v>0.99</v>
      </c>
      <c r="N13" s="15">
        <f t="shared" si="0"/>
        <v>-0.09095238095238067</v>
      </c>
      <c r="O13" s="15">
        <f t="shared" si="1"/>
        <v>0.020476190476193423</v>
      </c>
    </row>
    <row r="14" spans="6:15" ht="15.75">
      <c r="F14" s="10">
        <v>11</v>
      </c>
      <c r="G14" s="11">
        <v>42479</v>
      </c>
      <c r="H14" s="44">
        <v>1</v>
      </c>
      <c r="I14" s="44"/>
      <c r="K14" s="24">
        <v>11</v>
      </c>
      <c r="L14" s="11">
        <v>42469</v>
      </c>
      <c r="M14" s="14">
        <v>0.99</v>
      </c>
      <c r="N14" s="15">
        <f t="shared" si="0"/>
        <v>-0.09095238095238067</v>
      </c>
      <c r="O14" s="15">
        <f t="shared" si="1"/>
        <v>-0.07047619047618725</v>
      </c>
    </row>
    <row r="15" spans="6:15" ht="15.75">
      <c r="F15" s="10">
        <v>12</v>
      </c>
      <c r="G15" s="11">
        <v>42480</v>
      </c>
      <c r="H15" s="44">
        <v>1.5</v>
      </c>
      <c r="I15" s="44"/>
      <c r="K15" s="24">
        <v>12</v>
      </c>
      <c r="L15" s="11">
        <v>42470</v>
      </c>
      <c r="M15" s="14">
        <v>1.5</v>
      </c>
      <c r="N15" s="15">
        <f t="shared" si="0"/>
        <v>0.41904761904761934</v>
      </c>
      <c r="O15" s="15">
        <f t="shared" si="1"/>
        <v>0.3485714285714321</v>
      </c>
    </row>
    <row r="16" spans="6:15" ht="15.75">
      <c r="F16" s="10">
        <v>13</v>
      </c>
      <c r="G16" s="11">
        <v>42481</v>
      </c>
      <c r="H16" s="44">
        <v>0.99</v>
      </c>
      <c r="I16" s="44"/>
      <c r="K16" s="24">
        <v>13</v>
      </c>
      <c r="L16" s="11">
        <v>42471</v>
      </c>
      <c r="M16" s="14">
        <v>0.99</v>
      </c>
      <c r="N16" s="15">
        <f t="shared" si="0"/>
        <v>-0.09095238095238067</v>
      </c>
      <c r="O16" s="15">
        <f t="shared" si="1"/>
        <v>0.2576190476190514</v>
      </c>
    </row>
    <row r="17" spans="6:15" ht="15.75">
      <c r="F17" s="10">
        <v>14</v>
      </c>
      <c r="G17" s="11">
        <v>42482</v>
      </c>
      <c r="H17" s="44">
        <v>1.06</v>
      </c>
      <c r="I17" s="44"/>
      <c r="K17" s="24">
        <v>14</v>
      </c>
      <c r="L17" s="11">
        <v>42472</v>
      </c>
      <c r="M17" s="14">
        <v>1.4</v>
      </c>
      <c r="N17" s="15">
        <f t="shared" si="0"/>
        <v>0.31904761904761925</v>
      </c>
      <c r="O17" s="15">
        <f t="shared" si="1"/>
        <v>0.5766666666666707</v>
      </c>
    </row>
    <row r="18" spans="6:15" ht="15.75">
      <c r="F18" s="10">
        <v>15</v>
      </c>
      <c r="G18" s="11">
        <v>42485</v>
      </c>
      <c r="H18" s="44">
        <v>1.06</v>
      </c>
      <c r="I18" s="44"/>
      <c r="K18" s="24">
        <v>15</v>
      </c>
      <c r="L18" s="11">
        <v>42473</v>
      </c>
      <c r="M18" s="14">
        <v>1.35</v>
      </c>
      <c r="N18" s="15">
        <f t="shared" si="0"/>
        <v>0.2690476190476194</v>
      </c>
      <c r="O18" s="15">
        <f t="shared" si="1"/>
        <v>0.8457142857142901</v>
      </c>
    </row>
    <row r="19" spans="6:15" ht="15.75">
      <c r="F19" s="10">
        <v>16</v>
      </c>
      <c r="G19" s="11">
        <v>42486</v>
      </c>
      <c r="H19" s="44">
        <v>1.04</v>
      </c>
      <c r="I19" s="44"/>
      <c r="K19" s="24">
        <v>16</v>
      </c>
      <c r="L19" s="11">
        <v>42474</v>
      </c>
      <c r="M19" s="14">
        <v>0.99</v>
      </c>
      <c r="N19" s="15">
        <f t="shared" si="0"/>
        <v>-0.09095238095238067</v>
      </c>
      <c r="O19" s="15">
        <f t="shared" si="1"/>
        <v>0.7547619047619094</v>
      </c>
    </row>
    <row r="20" spans="6:15" ht="15.75">
      <c r="F20" s="10">
        <v>17</v>
      </c>
      <c r="G20" s="11">
        <v>42487</v>
      </c>
      <c r="H20" s="44">
        <v>1.06</v>
      </c>
      <c r="I20" s="44"/>
      <c r="K20" s="24">
        <v>17</v>
      </c>
      <c r="L20" s="11">
        <v>42475</v>
      </c>
      <c r="M20" s="14">
        <v>0.99</v>
      </c>
      <c r="N20" s="15">
        <f t="shared" si="0"/>
        <v>-0.09095238095238067</v>
      </c>
      <c r="O20" s="15">
        <f t="shared" si="1"/>
        <v>0.6638095238095287</v>
      </c>
    </row>
    <row r="21" spans="6:15" ht="15.75">
      <c r="F21" s="10">
        <v>18</v>
      </c>
      <c r="G21" s="11">
        <v>42488</v>
      </c>
      <c r="H21" s="44">
        <v>1.04</v>
      </c>
      <c r="I21" s="44"/>
      <c r="K21" s="24">
        <v>18</v>
      </c>
      <c r="L21" s="11">
        <v>42476</v>
      </c>
      <c r="M21" s="14">
        <v>0.89</v>
      </c>
      <c r="N21" s="15">
        <f t="shared" si="0"/>
        <v>-0.19095238095238065</v>
      </c>
      <c r="O21" s="15">
        <f t="shared" si="1"/>
        <v>0.4728571428571481</v>
      </c>
    </row>
    <row r="22" spans="6:15" ht="15.75">
      <c r="F22" s="10">
        <v>19</v>
      </c>
      <c r="G22" s="11">
        <v>42489</v>
      </c>
      <c r="H22" s="44">
        <v>0.99</v>
      </c>
      <c r="I22" s="44"/>
      <c r="K22" s="24">
        <v>19</v>
      </c>
      <c r="L22" s="11">
        <v>42477</v>
      </c>
      <c r="M22" s="13">
        <v>0.99</v>
      </c>
      <c r="N22" s="15">
        <f t="shared" si="0"/>
        <v>-0.09095238095238067</v>
      </c>
      <c r="O22" s="15">
        <f t="shared" si="1"/>
        <v>0.3819047619047674</v>
      </c>
    </row>
    <row r="23" spans="6:15" ht="15.75">
      <c r="F23" s="10">
        <v>20</v>
      </c>
      <c r="G23" s="11">
        <v>42492</v>
      </c>
      <c r="H23" s="44">
        <v>1.09</v>
      </c>
      <c r="I23" s="44"/>
      <c r="K23" s="24">
        <v>20</v>
      </c>
      <c r="L23" s="11">
        <v>42478</v>
      </c>
      <c r="M23" s="14">
        <v>1.09</v>
      </c>
      <c r="N23" s="15">
        <f t="shared" si="0"/>
        <v>0.009047619047619415</v>
      </c>
      <c r="O23" s="15">
        <f t="shared" si="1"/>
        <v>0.3909523809523868</v>
      </c>
    </row>
    <row r="24" spans="6:15" ht="15.75">
      <c r="F24" s="10">
        <v>21</v>
      </c>
      <c r="G24" s="11">
        <v>42493</v>
      </c>
      <c r="H24" s="44">
        <v>1.25</v>
      </c>
      <c r="I24" s="44"/>
      <c r="K24" s="24">
        <v>21</v>
      </c>
      <c r="L24" s="11">
        <v>42479</v>
      </c>
      <c r="M24" s="21">
        <v>1.25</v>
      </c>
      <c r="N24" s="15">
        <f t="shared" si="0"/>
        <v>0.16904761904761934</v>
      </c>
      <c r="O24" s="15">
        <f t="shared" si="1"/>
        <v>0.5600000000000062</v>
      </c>
    </row>
    <row r="25" spans="6:9" ht="12" customHeight="1">
      <c r="F25"/>
      <c r="H25"/>
      <c r="I25"/>
    </row>
    <row r="26" spans="6:9" ht="15.75">
      <c r="F26"/>
      <c r="H26"/>
      <c r="I26"/>
    </row>
    <row r="27" spans="6:9" ht="15.75">
      <c r="F27"/>
      <c r="H27"/>
      <c r="I27"/>
    </row>
    <row r="28" spans="6:9" ht="15.75">
      <c r="F28"/>
      <c r="H28"/>
      <c r="I28"/>
    </row>
    <row r="29" spans="6:9" ht="15.75">
      <c r="F29"/>
      <c r="H29"/>
      <c r="I29"/>
    </row>
    <row r="30" spans="6:9" ht="15.75">
      <c r="F30"/>
      <c r="H30"/>
      <c r="I30"/>
    </row>
    <row r="31" spans="6:9" ht="15.75">
      <c r="F31"/>
      <c r="H31"/>
      <c r="I31"/>
    </row>
    <row r="32" spans="6:9" ht="15.75">
      <c r="F32"/>
      <c r="H32"/>
      <c r="I32"/>
    </row>
    <row r="33" spans="6:9" ht="15.75">
      <c r="F33"/>
      <c r="H33"/>
      <c r="I33"/>
    </row>
    <row r="34" spans="6:9" ht="15.75">
      <c r="F34"/>
      <c r="H34"/>
      <c r="I34"/>
    </row>
    <row r="35" spans="6:9" ht="15.75">
      <c r="F35"/>
      <c r="H35"/>
      <c r="I35"/>
    </row>
    <row r="36" spans="6:9" ht="15.75">
      <c r="F36"/>
      <c r="H36"/>
      <c r="I36"/>
    </row>
    <row r="37" spans="6:9" ht="15.75">
      <c r="F37"/>
      <c r="H37"/>
      <c r="I37"/>
    </row>
    <row r="38" spans="6:9" ht="15.75">
      <c r="F38"/>
      <c r="H38"/>
      <c r="I38"/>
    </row>
    <row r="39" spans="6:9" ht="15.75">
      <c r="F39"/>
      <c r="H39"/>
      <c r="I39"/>
    </row>
    <row r="40" spans="6:9" ht="15.75">
      <c r="F40"/>
      <c r="H40"/>
      <c r="I40"/>
    </row>
    <row r="41" spans="6:9" ht="15.75">
      <c r="F41"/>
      <c r="H41"/>
      <c r="I41"/>
    </row>
    <row r="42" spans="6:9" ht="15.75">
      <c r="F42"/>
      <c r="H42"/>
      <c r="I42"/>
    </row>
    <row r="43" spans="6:9" ht="15.75">
      <c r="F43"/>
      <c r="H43"/>
      <c r="I43"/>
    </row>
    <row r="44" spans="6:9" ht="15.75">
      <c r="F44"/>
      <c r="H44"/>
      <c r="I44"/>
    </row>
    <row r="45" spans="6:9" ht="15.75">
      <c r="F45"/>
      <c r="H45"/>
      <c r="I45"/>
    </row>
    <row r="46" spans="6:9" ht="15.75">
      <c r="F46"/>
      <c r="H46"/>
      <c r="I46"/>
    </row>
    <row r="47" spans="6:9" ht="15.75">
      <c r="F47"/>
      <c r="H47"/>
      <c r="I47"/>
    </row>
    <row r="48" spans="6:9" ht="15.75">
      <c r="F48"/>
      <c r="H48"/>
      <c r="I48"/>
    </row>
    <row r="49" spans="6:9" ht="15.75">
      <c r="F49"/>
      <c r="H49"/>
      <c r="I49"/>
    </row>
    <row r="50" spans="6:9" ht="15.75">
      <c r="F50"/>
      <c r="H50"/>
      <c r="I50"/>
    </row>
    <row r="51" spans="6:9" ht="15.75">
      <c r="F51"/>
      <c r="H51"/>
      <c r="I51"/>
    </row>
    <row r="52" spans="6:9" ht="15.75">
      <c r="F52"/>
      <c r="H52"/>
      <c r="I52"/>
    </row>
    <row r="53" spans="6:9" ht="15.75">
      <c r="F53"/>
      <c r="H53"/>
      <c r="I53"/>
    </row>
    <row r="54" spans="6:9" ht="15.75">
      <c r="F54"/>
      <c r="H54"/>
      <c r="I54"/>
    </row>
    <row r="55" spans="6:9" ht="15.75">
      <c r="F55"/>
      <c r="H55"/>
      <c r="I55"/>
    </row>
    <row r="56" spans="6:9" ht="15.75">
      <c r="F56"/>
      <c r="H56"/>
      <c r="I56"/>
    </row>
    <row r="57" spans="6:9" ht="15.75">
      <c r="F57"/>
      <c r="H57"/>
      <c r="I57"/>
    </row>
    <row r="58" spans="6:9" ht="15.75">
      <c r="F58"/>
      <c r="H58"/>
      <c r="I58"/>
    </row>
    <row r="59" spans="6:9" ht="15.75">
      <c r="F59"/>
      <c r="H59"/>
      <c r="I59"/>
    </row>
    <row r="60" spans="6:9" ht="15.75">
      <c r="F60"/>
      <c r="H60"/>
      <c r="I60"/>
    </row>
    <row r="61" spans="6:9" ht="15.75">
      <c r="F61"/>
      <c r="H61"/>
      <c r="I61"/>
    </row>
    <row r="62" spans="6:9" ht="15.75">
      <c r="F62"/>
      <c r="H62"/>
      <c r="I62"/>
    </row>
    <row r="63" spans="6:9" ht="15.75">
      <c r="F63"/>
      <c r="H63"/>
      <c r="I63"/>
    </row>
    <row r="64" spans="6:9" ht="15.75">
      <c r="F64"/>
      <c r="H64"/>
      <c r="I64"/>
    </row>
    <row r="65" spans="6:9" ht="15.75">
      <c r="F65"/>
      <c r="H65"/>
      <c r="I65"/>
    </row>
    <row r="66" spans="6:9" ht="15.75">
      <c r="F66"/>
      <c r="H66"/>
      <c r="I66"/>
    </row>
    <row r="67" spans="6:9" ht="15.75">
      <c r="F67"/>
      <c r="H67"/>
      <c r="I67"/>
    </row>
    <row r="68" spans="6:9" ht="15.75">
      <c r="F68"/>
      <c r="H68"/>
      <c r="I68"/>
    </row>
    <row r="69" spans="6:9" ht="15.75">
      <c r="F69"/>
      <c r="H69"/>
      <c r="I69"/>
    </row>
    <row r="70" spans="6:9" ht="15.75">
      <c r="F70"/>
      <c r="H70"/>
      <c r="I70"/>
    </row>
    <row r="71" spans="6:9" ht="15.75">
      <c r="F71"/>
      <c r="H71"/>
      <c r="I71"/>
    </row>
    <row r="72" spans="6:9" ht="15.75">
      <c r="F72"/>
      <c r="H72"/>
      <c r="I72"/>
    </row>
    <row r="73" spans="6:9" ht="15.75">
      <c r="F73"/>
      <c r="H73"/>
      <c r="I73"/>
    </row>
    <row r="74" spans="6:9" ht="15.75">
      <c r="F74"/>
      <c r="H74"/>
      <c r="I74"/>
    </row>
    <row r="75" spans="6:9" ht="15.75">
      <c r="F75"/>
      <c r="H75"/>
      <c r="I75"/>
    </row>
    <row r="76" spans="6:9" ht="15.75">
      <c r="F76"/>
      <c r="H76"/>
      <c r="I76"/>
    </row>
  </sheetData>
  <sheetProtection/>
  <mergeCells count="35">
    <mergeCell ref="H19:I19"/>
    <mergeCell ref="H20:I20"/>
    <mergeCell ref="H11:I11"/>
    <mergeCell ref="H12:I12"/>
    <mergeCell ref="H13:I13"/>
    <mergeCell ref="H14:I14"/>
    <mergeCell ref="H15:I15"/>
    <mergeCell ref="K1:O2"/>
    <mergeCell ref="H16:I16"/>
    <mergeCell ref="H17:I17"/>
    <mergeCell ref="H18:I18"/>
    <mergeCell ref="H7:I7"/>
    <mergeCell ref="H21:I21"/>
    <mergeCell ref="H22:I22"/>
    <mergeCell ref="H23:I23"/>
    <mergeCell ref="H24:I24"/>
    <mergeCell ref="H8:I8"/>
    <mergeCell ref="H9:I9"/>
    <mergeCell ref="H10:I10"/>
    <mergeCell ref="Q5:R5"/>
    <mergeCell ref="Q8:R8"/>
    <mergeCell ref="Q7:R7"/>
    <mergeCell ref="Q6:S6"/>
    <mergeCell ref="H5:I5"/>
    <mergeCell ref="H6:I6"/>
    <mergeCell ref="B6:C6"/>
    <mergeCell ref="B7:C7"/>
    <mergeCell ref="F2:I2"/>
    <mergeCell ref="Q3:S3"/>
    <mergeCell ref="B1:D2"/>
    <mergeCell ref="Q1:S2"/>
    <mergeCell ref="B5:D5"/>
    <mergeCell ref="H3:I3"/>
    <mergeCell ref="Q4:R4"/>
    <mergeCell ref="H4:I4"/>
  </mergeCells>
  <conditionalFormatting sqref="O4:O24">
    <cfRule type="cellIs" priority="8" dxfId="19" operator="lessThan" stopIfTrue="1">
      <formula>$S$8</formula>
    </cfRule>
    <cfRule type="cellIs" priority="9" dxfId="19" operator="greaterThan" stopIfTrue="1">
      <formula>$S$7</formula>
    </cfRule>
  </conditionalFormatting>
  <conditionalFormatting sqref="M4:M24">
    <cfRule type="cellIs" priority="10" dxfId="0" operator="lessThan" stopIfTrue="1">
      <formula>$S$5</formula>
    </cfRule>
    <cfRule type="cellIs" priority="11" dxfId="15" operator="greaterThan" stopIfTrue="1">
      <formula>$S$4</formula>
    </cfRule>
  </conditionalFormatting>
  <conditionalFormatting sqref="H4:I24">
    <cfRule type="cellIs" priority="1" dxfId="13" operator="lessThan" stopIfTrue="1">
      <formula>$D$7</formula>
    </cfRule>
    <cfRule type="cellIs" priority="2" dxfId="14" operator="greaterThan" stopIfTrue="1">
      <formula>$D$6</formula>
    </cfRule>
  </conditionalFormatting>
  <printOptions/>
  <pageMargins left="0.7" right="0.7" top="0.75" bottom="0.75" header="0.3" footer="0.3"/>
  <pageSetup orientation="portrait" paperSize="9"/>
  <ignoredErrors>
    <ignoredError sqref="B4:D4" emptyCellReferenc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V76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Q61" sqref="Q61"/>
    </sheetView>
  </sheetViews>
  <sheetFormatPr defaultColWidth="9.00390625" defaultRowHeight="15.75"/>
  <cols>
    <col min="1" max="1" width="2.625" style="0" customWidth="1"/>
    <col min="2" max="4" width="7.625" style="0" customWidth="1"/>
    <col min="5" max="5" width="2.625" style="0" customWidth="1"/>
    <col min="6" max="6" width="5.00390625" style="1" customWidth="1"/>
    <col min="7" max="7" width="9.875" style="0" customWidth="1"/>
    <col min="8" max="9" width="9.00390625" style="3" customWidth="1"/>
    <col min="10" max="11" width="9.625" style="4" customWidth="1"/>
    <col min="12" max="12" width="2.625" style="0" customWidth="1"/>
    <col min="13" max="13" width="5.00390625" style="0" customWidth="1"/>
    <col min="14" max="18" width="9.625" style="0" customWidth="1"/>
    <col min="19" max="19" width="2.625" style="0" customWidth="1"/>
    <col min="20" max="22" width="7.625" style="0" customWidth="1"/>
  </cols>
  <sheetData>
    <row r="1" spans="2:22" ht="15.75">
      <c r="B1" s="41" t="s">
        <v>9</v>
      </c>
      <c r="C1" s="41"/>
      <c r="D1" s="41"/>
      <c r="F1" s="37" t="s">
        <v>7</v>
      </c>
      <c r="G1" s="37"/>
      <c r="H1" s="53" t="s">
        <v>3</v>
      </c>
      <c r="I1" s="54"/>
      <c r="J1" s="8" t="s">
        <v>11</v>
      </c>
      <c r="K1" s="16" t="s">
        <v>4</v>
      </c>
      <c r="M1" s="33" t="s">
        <v>20</v>
      </c>
      <c r="N1" s="34"/>
      <c r="O1" s="34"/>
      <c r="P1" s="34"/>
      <c r="Q1" s="34"/>
      <c r="R1" s="45"/>
      <c r="T1" s="41" t="s">
        <v>21</v>
      </c>
      <c r="U1" s="41"/>
      <c r="V1" s="41"/>
    </row>
    <row r="2" spans="2:22" ht="15.75">
      <c r="B2" s="41"/>
      <c r="C2" s="41"/>
      <c r="D2" s="41"/>
      <c r="F2" s="55" t="s">
        <v>26</v>
      </c>
      <c r="G2" s="56"/>
      <c r="H2" s="56"/>
      <c r="I2" s="56"/>
      <c r="J2" s="56"/>
      <c r="K2" s="57"/>
      <c r="M2" s="46"/>
      <c r="N2" s="47"/>
      <c r="O2" s="47"/>
      <c r="P2" s="47"/>
      <c r="Q2" s="47"/>
      <c r="R2" s="48"/>
      <c r="T2" s="41"/>
      <c r="U2" s="41"/>
      <c r="V2" s="41"/>
    </row>
    <row r="3" spans="2:22" ht="15.75">
      <c r="B3" s="50" t="s">
        <v>13</v>
      </c>
      <c r="C3" s="51"/>
      <c r="D3" s="52"/>
      <c r="E3" s="3"/>
      <c r="F3" s="19" t="s">
        <v>0</v>
      </c>
      <c r="G3" s="19" t="s">
        <v>10</v>
      </c>
      <c r="H3" s="43" t="s">
        <v>5</v>
      </c>
      <c r="I3" s="43"/>
      <c r="J3" s="43" t="s">
        <v>12</v>
      </c>
      <c r="K3" s="43"/>
      <c r="M3" s="8" t="s">
        <v>0</v>
      </c>
      <c r="N3" s="8" t="s">
        <v>10</v>
      </c>
      <c r="O3" s="8" t="s">
        <v>5</v>
      </c>
      <c r="P3" s="8" t="s">
        <v>12</v>
      </c>
      <c r="Q3" s="30" t="s">
        <v>22</v>
      </c>
      <c r="R3" s="30" t="s">
        <v>23</v>
      </c>
      <c r="T3" s="50" t="s">
        <v>13</v>
      </c>
      <c r="U3" s="51"/>
      <c r="V3" s="52"/>
    </row>
    <row r="4" spans="2:22" ht="15.75">
      <c r="B4" s="19" t="s">
        <v>1</v>
      </c>
      <c r="C4" s="19" t="s">
        <v>2</v>
      </c>
      <c r="D4" s="19" t="s">
        <v>8</v>
      </c>
      <c r="E4" s="2"/>
      <c r="F4" s="10">
        <v>1</v>
      </c>
      <c r="G4" s="11">
        <v>42459</v>
      </c>
      <c r="H4" s="31">
        <v>1.1</v>
      </c>
      <c r="I4" s="31"/>
      <c r="J4" s="31">
        <v>1.99</v>
      </c>
      <c r="K4" s="31"/>
      <c r="M4" s="10">
        <v>1</v>
      </c>
      <c r="N4" s="11">
        <v>42459</v>
      </c>
      <c r="O4" s="12">
        <v>1.1</v>
      </c>
      <c r="P4" s="12">
        <v>1.99</v>
      </c>
      <c r="Q4" s="29">
        <f>O4-$B$5</f>
        <v>0.019047619047619424</v>
      </c>
      <c r="R4" s="29">
        <f>P4-$B$11</f>
        <v>0.009999999999999787</v>
      </c>
      <c r="T4" s="38" t="s">
        <v>17</v>
      </c>
      <c r="U4" s="39"/>
      <c r="V4" s="40"/>
    </row>
    <row r="5" spans="2:22" ht="15.75">
      <c r="B5" s="9">
        <f>AVERAGE(H4:I24)</f>
        <v>1.0809523809523807</v>
      </c>
      <c r="C5" s="9">
        <f>STDEV(H4:I23)</f>
        <v>0.12060701733970448</v>
      </c>
      <c r="D5" s="17">
        <f>(C5/B5)*100</f>
        <v>11.157477375038743</v>
      </c>
      <c r="E5" s="5"/>
      <c r="F5" s="10">
        <v>2</v>
      </c>
      <c r="G5" s="11">
        <v>42461</v>
      </c>
      <c r="H5" s="31">
        <v>1</v>
      </c>
      <c r="I5" s="31"/>
      <c r="J5" s="32">
        <v>2.01</v>
      </c>
      <c r="K5" s="32"/>
      <c r="M5" s="10">
        <v>2</v>
      </c>
      <c r="N5" s="11">
        <v>42461</v>
      </c>
      <c r="O5" s="13">
        <v>1</v>
      </c>
      <c r="P5" s="13">
        <v>2.01</v>
      </c>
      <c r="Q5" s="29">
        <f aca="true" t="shared" si="0" ref="Q5:Q24">Q4+(O5-$B$5)</f>
        <v>-0.06190476190476124</v>
      </c>
      <c r="R5" s="29">
        <f aca="true" t="shared" si="1" ref="R5:R24">R4+(P5-$B$11)</f>
        <v>0.03999999999999937</v>
      </c>
      <c r="T5" s="35" t="s">
        <v>16</v>
      </c>
      <c r="U5" s="36"/>
      <c r="V5" s="23">
        <f>B5+(0.5*C5)</f>
        <v>1.141255889622233</v>
      </c>
    </row>
    <row r="6" spans="2:22" ht="15.75" customHeight="1">
      <c r="B6" s="35" t="s">
        <v>25</v>
      </c>
      <c r="C6" s="42"/>
      <c r="D6" s="36"/>
      <c r="E6" s="5"/>
      <c r="F6" s="10">
        <v>3</v>
      </c>
      <c r="G6" s="11">
        <v>42464</v>
      </c>
      <c r="H6" s="31">
        <v>1</v>
      </c>
      <c r="I6" s="31"/>
      <c r="J6" s="44">
        <v>2</v>
      </c>
      <c r="K6" s="44"/>
      <c r="M6" s="10">
        <v>3</v>
      </c>
      <c r="N6" s="11">
        <v>42464</v>
      </c>
      <c r="O6" s="14">
        <v>1</v>
      </c>
      <c r="P6" s="14">
        <v>2</v>
      </c>
      <c r="Q6" s="29">
        <f t="shared" si="0"/>
        <v>-0.1428571428571419</v>
      </c>
      <c r="R6" s="29">
        <f t="shared" si="1"/>
        <v>0.059999999999999165</v>
      </c>
      <c r="T6" s="35" t="s">
        <v>15</v>
      </c>
      <c r="U6" s="49"/>
      <c r="V6" s="23">
        <f>B5-(0.5*C5)</f>
        <v>1.0206488722825284</v>
      </c>
    </row>
    <row r="7" spans="2:22" ht="15.75">
      <c r="B7" s="35" t="s">
        <v>16</v>
      </c>
      <c r="C7" s="36"/>
      <c r="D7" s="9">
        <f>B5+3.031*C5</f>
        <v>1.4465122505090249</v>
      </c>
      <c r="E7" s="6"/>
      <c r="F7" s="10">
        <v>4</v>
      </c>
      <c r="G7" s="11">
        <v>42465</v>
      </c>
      <c r="H7" s="31">
        <v>1.03</v>
      </c>
      <c r="I7" s="31"/>
      <c r="J7" s="44">
        <v>1.96</v>
      </c>
      <c r="K7" s="44"/>
      <c r="M7" s="10">
        <v>4</v>
      </c>
      <c r="N7" s="11">
        <v>42465</v>
      </c>
      <c r="O7" s="14">
        <v>1.03</v>
      </c>
      <c r="P7" s="14">
        <v>1.93</v>
      </c>
      <c r="Q7" s="29">
        <f t="shared" si="0"/>
        <v>-0.19380952380952254</v>
      </c>
      <c r="R7" s="29">
        <f t="shared" si="1"/>
        <v>0.009999999999998899</v>
      </c>
      <c r="T7" s="38" t="s">
        <v>18</v>
      </c>
      <c r="U7" s="39"/>
      <c r="V7" s="40"/>
    </row>
    <row r="8" spans="2:22" ht="15.75">
      <c r="B8" s="35" t="s">
        <v>15</v>
      </c>
      <c r="C8" s="36"/>
      <c r="D8" s="9">
        <f>B5-3.031*C5</f>
        <v>0.7153925113957363</v>
      </c>
      <c r="E8" s="7"/>
      <c r="F8" s="10">
        <v>5</v>
      </c>
      <c r="G8" s="11">
        <v>42466</v>
      </c>
      <c r="H8" s="31">
        <v>0.99</v>
      </c>
      <c r="I8" s="31"/>
      <c r="J8" s="44">
        <v>1.98</v>
      </c>
      <c r="K8" s="44"/>
      <c r="M8" s="10">
        <v>5</v>
      </c>
      <c r="N8" s="11">
        <v>42466</v>
      </c>
      <c r="O8" s="14">
        <v>0.99</v>
      </c>
      <c r="P8" s="14">
        <v>1.98</v>
      </c>
      <c r="Q8" s="29">
        <f t="shared" si="0"/>
        <v>-0.2847619047619032</v>
      </c>
      <c r="R8" s="29">
        <f t="shared" si="1"/>
        <v>0.009999999999998677</v>
      </c>
      <c r="T8" s="35" t="s">
        <v>16</v>
      </c>
      <c r="U8" s="36"/>
      <c r="V8" s="23">
        <f>C5*5.1</f>
        <v>0.6150957884324928</v>
      </c>
    </row>
    <row r="9" spans="2:22" ht="15.75">
      <c r="B9" s="50" t="s">
        <v>14</v>
      </c>
      <c r="C9" s="51"/>
      <c r="D9" s="52"/>
      <c r="E9" s="6"/>
      <c r="F9" s="10">
        <v>6</v>
      </c>
      <c r="G9" s="11">
        <v>42467</v>
      </c>
      <c r="H9" s="31">
        <v>1.25</v>
      </c>
      <c r="I9" s="31"/>
      <c r="J9" s="44">
        <v>1.98</v>
      </c>
      <c r="K9" s="44"/>
      <c r="M9" s="10">
        <v>6</v>
      </c>
      <c r="N9" s="11">
        <v>42467</v>
      </c>
      <c r="O9" s="14">
        <v>1.25</v>
      </c>
      <c r="P9" s="14">
        <v>1.98</v>
      </c>
      <c r="Q9" s="29">
        <f t="shared" si="0"/>
        <v>-0.11571428571428388</v>
      </c>
      <c r="R9" s="29">
        <f t="shared" si="1"/>
        <v>0.009999999999998455</v>
      </c>
      <c r="T9" s="35" t="s">
        <v>15</v>
      </c>
      <c r="U9" s="36"/>
      <c r="V9" s="23">
        <f>C5*-5.1</f>
        <v>-0.6150957884324928</v>
      </c>
    </row>
    <row r="10" spans="2:22" ht="15.75">
      <c r="B10" s="19" t="s">
        <v>1</v>
      </c>
      <c r="C10" s="19" t="s">
        <v>2</v>
      </c>
      <c r="D10" s="19" t="s">
        <v>8</v>
      </c>
      <c r="E10" s="7"/>
      <c r="F10" s="10">
        <v>7</v>
      </c>
      <c r="G10" s="11">
        <v>42468</v>
      </c>
      <c r="H10" s="31">
        <v>0.96</v>
      </c>
      <c r="I10" s="31"/>
      <c r="J10" s="44">
        <v>2</v>
      </c>
      <c r="K10" s="44"/>
      <c r="M10" s="10">
        <v>7</v>
      </c>
      <c r="N10" s="11">
        <v>42468</v>
      </c>
      <c r="O10" s="14">
        <v>0.96</v>
      </c>
      <c r="P10" s="14">
        <v>2</v>
      </c>
      <c r="Q10" s="29">
        <f t="shared" si="0"/>
        <v>-0.23666666666666458</v>
      </c>
      <c r="R10" s="29">
        <f t="shared" si="1"/>
        <v>0.02999999999999825</v>
      </c>
      <c r="T10" s="50" t="s">
        <v>14</v>
      </c>
      <c r="U10" s="51"/>
      <c r="V10" s="52"/>
    </row>
    <row r="11" spans="2:22" ht="15.75">
      <c r="B11" s="9">
        <f>AVERAGE(J4:K24)</f>
        <v>1.9800000000000002</v>
      </c>
      <c r="C11" s="9">
        <f>STDEV(J4:K24)</f>
        <v>0.07648529270387465</v>
      </c>
      <c r="D11" s="17">
        <f>(C11/B11)*100</f>
        <v>3.86289357090276</v>
      </c>
      <c r="F11" s="10">
        <v>8</v>
      </c>
      <c r="G11" s="11">
        <v>42471</v>
      </c>
      <c r="H11" s="31">
        <v>1.04</v>
      </c>
      <c r="I11" s="31"/>
      <c r="J11" s="44">
        <v>2.01</v>
      </c>
      <c r="K11" s="44"/>
      <c r="M11" s="10">
        <v>8</v>
      </c>
      <c r="N11" s="11">
        <v>42471</v>
      </c>
      <c r="O11" s="14">
        <v>1</v>
      </c>
      <c r="P11" s="14">
        <v>2.01</v>
      </c>
      <c r="Q11" s="29">
        <f t="shared" si="0"/>
        <v>-0.31761904761904525</v>
      </c>
      <c r="R11" s="29">
        <f t="shared" si="1"/>
        <v>0.05999999999999783</v>
      </c>
      <c r="T11" s="38" t="s">
        <v>17</v>
      </c>
      <c r="U11" s="39"/>
      <c r="V11" s="40"/>
    </row>
    <row r="12" spans="2:22" ht="15.75">
      <c r="B12" s="35" t="s">
        <v>25</v>
      </c>
      <c r="C12" s="42"/>
      <c r="D12" s="36"/>
      <c r="F12" s="10">
        <v>9</v>
      </c>
      <c r="G12" s="11">
        <v>42474</v>
      </c>
      <c r="H12" s="31">
        <v>1.1</v>
      </c>
      <c r="I12" s="31"/>
      <c r="J12" s="44">
        <v>2.03</v>
      </c>
      <c r="K12" s="44"/>
      <c r="M12" s="10">
        <v>9</v>
      </c>
      <c r="N12" s="11">
        <v>42474</v>
      </c>
      <c r="O12" s="14">
        <v>1.5</v>
      </c>
      <c r="P12" s="14">
        <v>2.03</v>
      </c>
      <c r="Q12" s="29">
        <f t="shared" si="0"/>
        <v>0.10142857142857409</v>
      </c>
      <c r="R12" s="29">
        <f t="shared" si="1"/>
        <v>0.10999999999999743</v>
      </c>
      <c r="T12" s="35" t="s">
        <v>16</v>
      </c>
      <c r="U12" s="36"/>
      <c r="V12" s="23">
        <f>B11+(0.5*C11)</f>
        <v>2.0182426463519376</v>
      </c>
    </row>
    <row r="13" spans="2:22" ht="15.75">
      <c r="B13" s="35" t="s">
        <v>16</v>
      </c>
      <c r="C13" s="36"/>
      <c r="D13" s="9">
        <f>B11+3.031*C11</f>
        <v>2.2118269221854443</v>
      </c>
      <c r="F13" s="10">
        <v>10</v>
      </c>
      <c r="G13" s="11">
        <v>42475</v>
      </c>
      <c r="H13" s="31">
        <v>1.15</v>
      </c>
      <c r="I13" s="31"/>
      <c r="J13" s="44">
        <v>1.75</v>
      </c>
      <c r="K13" s="44"/>
      <c r="M13" s="10">
        <v>10</v>
      </c>
      <c r="N13" s="11">
        <v>42475</v>
      </c>
      <c r="O13" s="14">
        <v>1.15</v>
      </c>
      <c r="P13" s="14">
        <v>1.75</v>
      </c>
      <c r="Q13" s="29">
        <f t="shared" si="0"/>
        <v>0.17047619047619333</v>
      </c>
      <c r="R13" s="29">
        <f t="shared" si="1"/>
        <v>-0.12000000000000277</v>
      </c>
      <c r="T13" s="35" t="s">
        <v>15</v>
      </c>
      <c r="U13" s="36"/>
      <c r="V13" s="23">
        <f>B11-(0.5*C11)</f>
        <v>1.9417573536480628</v>
      </c>
    </row>
    <row r="14" spans="2:22" ht="15.75">
      <c r="B14" s="35" t="s">
        <v>15</v>
      </c>
      <c r="C14" s="36"/>
      <c r="D14" s="9">
        <f>B11-3.031*C11</f>
        <v>1.748173077814556</v>
      </c>
      <c r="F14" s="10">
        <v>11</v>
      </c>
      <c r="G14" s="11">
        <v>42479</v>
      </c>
      <c r="H14" s="31">
        <v>1</v>
      </c>
      <c r="I14" s="31"/>
      <c r="J14" s="44">
        <v>1.77</v>
      </c>
      <c r="K14" s="44"/>
      <c r="M14" s="10">
        <v>11</v>
      </c>
      <c r="N14" s="11">
        <v>42479</v>
      </c>
      <c r="O14" s="14">
        <v>1</v>
      </c>
      <c r="P14" s="14">
        <v>1.77</v>
      </c>
      <c r="Q14" s="29">
        <f t="shared" si="0"/>
        <v>0.08952380952381267</v>
      </c>
      <c r="R14" s="29">
        <f t="shared" si="1"/>
        <v>-0.33000000000000296</v>
      </c>
      <c r="T14" s="38" t="s">
        <v>18</v>
      </c>
      <c r="U14" s="39"/>
      <c r="V14" s="40"/>
    </row>
    <row r="15" spans="6:22" ht="15.75">
      <c r="F15" s="10">
        <v>12</v>
      </c>
      <c r="G15" s="11">
        <v>42480</v>
      </c>
      <c r="H15" s="31">
        <v>1.5</v>
      </c>
      <c r="I15" s="31"/>
      <c r="J15" s="44">
        <v>2.01</v>
      </c>
      <c r="K15" s="44"/>
      <c r="M15" s="10">
        <v>12</v>
      </c>
      <c r="N15" s="11">
        <v>42480</v>
      </c>
      <c r="O15" s="14">
        <v>1.5</v>
      </c>
      <c r="P15" s="14">
        <v>2.01</v>
      </c>
      <c r="Q15" s="29">
        <f t="shared" si="0"/>
        <v>0.508571428571432</v>
      </c>
      <c r="R15" s="29">
        <f t="shared" si="1"/>
        <v>-0.3000000000000034</v>
      </c>
      <c r="T15" s="35" t="s">
        <v>16</v>
      </c>
      <c r="U15" s="36"/>
      <c r="V15" s="23">
        <f>C11*5.1</f>
        <v>0.3900749927897607</v>
      </c>
    </row>
    <row r="16" spans="6:22" ht="15.75">
      <c r="F16" s="10">
        <v>13</v>
      </c>
      <c r="G16" s="11">
        <v>42481</v>
      </c>
      <c r="H16" s="31">
        <v>0.99</v>
      </c>
      <c r="I16" s="31"/>
      <c r="J16" s="44">
        <v>2.03</v>
      </c>
      <c r="K16" s="44"/>
      <c r="M16" s="10">
        <v>13</v>
      </c>
      <c r="N16" s="11">
        <v>42481</v>
      </c>
      <c r="O16" s="14">
        <v>0.99</v>
      </c>
      <c r="P16" s="14">
        <v>2.03</v>
      </c>
      <c r="Q16" s="29">
        <f t="shared" si="0"/>
        <v>0.41761904761905133</v>
      </c>
      <c r="R16" s="29">
        <f t="shared" si="1"/>
        <v>-0.2500000000000038</v>
      </c>
      <c r="T16" s="35" t="s">
        <v>15</v>
      </c>
      <c r="U16" s="36"/>
      <c r="V16" s="23">
        <f>C11*-5.1</f>
        <v>-0.3900749927897607</v>
      </c>
    </row>
    <row r="17" spans="6:19" ht="15.75">
      <c r="F17" s="10">
        <v>14</v>
      </c>
      <c r="G17" s="11">
        <v>42482</v>
      </c>
      <c r="H17" s="31">
        <v>1.06</v>
      </c>
      <c r="I17" s="31"/>
      <c r="J17" s="44">
        <v>2.03</v>
      </c>
      <c r="K17" s="44"/>
      <c r="M17" s="10">
        <v>14</v>
      </c>
      <c r="N17" s="11">
        <v>42482</v>
      </c>
      <c r="O17" s="14">
        <v>1.06</v>
      </c>
      <c r="P17" s="14">
        <v>2.03</v>
      </c>
      <c r="Q17" s="29">
        <f t="shared" si="0"/>
        <v>0.3966666666666707</v>
      </c>
      <c r="R17" s="29">
        <f t="shared" si="1"/>
        <v>-0.20000000000000417</v>
      </c>
      <c r="S17" s="26"/>
    </row>
    <row r="18" spans="6:19" ht="15.75">
      <c r="F18" s="10">
        <v>15</v>
      </c>
      <c r="G18" s="11">
        <v>42485</v>
      </c>
      <c r="H18" s="31">
        <v>1.06</v>
      </c>
      <c r="I18" s="31"/>
      <c r="J18" s="44">
        <v>2</v>
      </c>
      <c r="K18" s="44"/>
      <c r="M18" s="10">
        <v>15</v>
      </c>
      <c r="N18" s="11">
        <v>42485</v>
      </c>
      <c r="O18" s="14">
        <v>1.06</v>
      </c>
      <c r="P18" s="14">
        <v>2</v>
      </c>
      <c r="Q18" s="29">
        <f t="shared" si="0"/>
        <v>0.3757142857142901</v>
      </c>
      <c r="R18" s="29">
        <f t="shared" si="1"/>
        <v>-0.18000000000000438</v>
      </c>
      <c r="S18" s="26"/>
    </row>
    <row r="19" spans="6:19" ht="15.75">
      <c r="F19" s="10">
        <v>16</v>
      </c>
      <c r="G19" s="11">
        <v>42486</v>
      </c>
      <c r="H19" s="31">
        <v>1.04</v>
      </c>
      <c r="I19" s="31"/>
      <c r="J19" s="44">
        <v>2.01</v>
      </c>
      <c r="K19" s="44"/>
      <c r="M19" s="10">
        <v>16</v>
      </c>
      <c r="N19" s="11">
        <v>42486</v>
      </c>
      <c r="O19" s="14">
        <v>1.04</v>
      </c>
      <c r="P19" s="14">
        <v>2.01</v>
      </c>
      <c r="Q19" s="29">
        <f t="shared" si="0"/>
        <v>0.3347619047619095</v>
      </c>
      <c r="R19" s="29">
        <f t="shared" si="1"/>
        <v>-0.1500000000000048</v>
      </c>
      <c r="S19" s="26"/>
    </row>
    <row r="20" spans="6:19" ht="15.75">
      <c r="F20" s="10">
        <v>17</v>
      </c>
      <c r="G20" s="11">
        <v>42487</v>
      </c>
      <c r="H20" s="31">
        <v>1.06</v>
      </c>
      <c r="I20" s="31"/>
      <c r="J20" s="44">
        <v>2.03</v>
      </c>
      <c r="K20" s="44"/>
      <c r="M20" s="10">
        <v>17</v>
      </c>
      <c r="N20" s="11">
        <v>42487</v>
      </c>
      <c r="O20" s="14">
        <v>1.06</v>
      </c>
      <c r="P20" s="14">
        <v>2.03</v>
      </c>
      <c r="Q20" s="29">
        <f t="shared" si="0"/>
        <v>0.31380952380952887</v>
      </c>
      <c r="R20" s="29">
        <f t="shared" si="1"/>
        <v>-0.1000000000000052</v>
      </c>
      <c r="S20" s="26"/>
    </row>
    <row r="21" spans="6:19" ht="15.75">
      <c r="F21" s="10">
        <v>18</v>
      </c>
      <c r="G21" s="11">
        <v>42488</v>
      </c>
      <c r="H21" s="31">
        <v>1.04</v>
      </c>
      <c r="I21" s="31"/>
      <c r="J21" s="44">
        <v>1.95</v>
      </c>
      <c r="K21" s="44"/>
      <c r="M21" s="10">
        <v>18</v>
      </c>
      <c r="N21" s="11">
        <v>42488</v>
      </c>
      <c r="O21" s="14">
        <v>1.04</v>
      </c>
      <c r="P21" s="14">
        <v>1.95</v>
      </c>
      <c r="Q21" s="29">
        <f t="shared" si="0"/>
        <v>0.27285714285714824</v>
      </c>
      <c r="R21" s="29">
        <f t="shared" si="1"/>
        <v>-0.13000000000000544</v>
      </c>
      <c r="S21" s="26"/>
    </row>
    <row r="22" spans="6:19" ht="15.75">
      <c r="F22" s="10">
        <v>19</v>
      </c>
      <c r="G22" s="11">
        <v>42489</v>
      </c>
      <c r="H22" s="31">
        <v>0.99</v>
      </c>
      <c r="I22" s="31"/>
      <c r="J22" s="32">
        <v>2.03</v>
      </c>
      <c r="K22" s="32"/>
      <c r="M22" s="10">
        <v>19</v>
      </c>
      <c r="N22" s="11">
        <v>42489</v>
      </c>
      <c r="O22" s="13">
        <v>0.99</v>
      </c>
      <c r="P22" s="13">
        <v>2.03</v>
      </c>
      <c r="Q22" s="29">
        <f t="shared" si="0"/>
        <v>0.18190476190476756</v>
      </c>
      <c r="R22" s="29">
        <f t="shared" si="1"/>
        <v>-0.08000000000000584</v>
      </c>
      <c r="S22" s="26"/>
    </row>
    <row r="23" spans="6:19" ht="15.75">
      <c r="F23" s="10">
        <v>20</v>
      </c>
      <c r="G23" s="11">
        <v>42492</v>
      </c>
      <c r="H23" s="31">
        <v>1.09</v>
      </c>
      <c r="I23" s="31"/>
      <c r="J23" s="44">
        <v>2.01</v>
      </c>
      <c r="K23" s="44"/>
      <c r="M23" s="10">
        <v>20</v>
      </c>
      <c r="N23" s="11">
        <v>42492</v>
      </c>
      <c r="O23" s="14">
        <v>1.09</v>
      </c>
      <c r="P23" s="14">
        <v>2.01</v>
      </c>
      <c r="Q23" s="29">
        <f t="shared" si="0"/>
        <v>0.19095238095238698</v>
      </c>
      <c r="R23" s="29">
        <f t="shared" si="1"/>
        <v>-0.05000000000000626</v>
      </c>
      <c r="S23" s="26"/>
    </row>
    <row r="24" spans="6:19" ht="15.75">
      <c r="F24" s="10">
        <v>21</v>
      </c>
      <c r="G24" s="11">
        <v>42493</v>
      </c>
      <c r="H24" s="31">
        <v>1.25</v>
      </c>
      <c r="I24" s="31"/>
      <c r="J24" s="44">
        <v>2</v>
      </c>
      <c r="K24" s="44"/>
      <c r="M24" s="10">
        <v>21</v>
      </c>
      <c r="N24" s="11">
        <v>42493</v>
      </c>
      <c r="O24" s="21">
        <v>1.25</v>
      </c>
      <c r="P24" s="14">
        <v>2</v>
      </c>
      <c r="Q24" s="29">
        <f t="shared" si="0"/>
        <v>0.3600000000000063</v>
      </c>
      <c r="R24" s="29">
        <f t="shared" si="1"/>
        <v>-0.030000000000006466</v>
      </c>
      <c r="S24" s="26"/>
    </row>
    <row r="25" spans="6:11" ht="15.75">
      <c r="F25"/>
      <c r="H25"/>
      <c r="I25"/>
      <c r="J25"/>
      <c r="K25"/>
    </row>
    <row r="26" spans="6:11" ht="15.75">
      <c r="F26"/>
      <c r="H26"/>
      <c r="I26"/>
      <c r="J26"/>
      <c r="K26"/>
    </row>
    <row r="27" spans="6:11" ht="15.75">
      <c r="F27"/>
      <c r="H27"/>
      <c r="I27"/>
      <c r="J27"/>
      <c r="K27"/>
    </row>
    <row r="28" spans="6:11" ht="15.75">
      <c r="F28"/>
      <c r="H28"/>
      <c r="I28"/>
      <c r="J28"/>
      <c r="K28"/>
    </row>
    <row r="29" spans="6:11" ht="15.75">
      <c r="F29"/>
      <c r="H29"/>
      <c r="I29"/>
      <c r="J29"/>
      <c r="K29"/>
    </row>
    <row r="30" spans="6:11" ht="15.75">
      <c r="F30"/>
      <c r="H30"/>
      <c r="I30"/>
      <c r="J30"/>
      <c r="K30"/>
    </row>
    <row r="31" spans="6:11" ht="15.75">
      <c r="F31"/>
      <c r="H31"/>
      <c r="I31"/>
      <c r="J31"/>
      <c r="K31"/>
    </row>
    <row r="32" spans="6:11" ht="15.75">
      <c r="F32"/>
      <c r="H32"/>
      <c r="I32"/>
      <c r="J32"/>
      <c r="K32"/>
    </row>
    <row r="33" spans="6:11" ht="15.75">
      <c r="F33"/>
      <c r="H33"/>
      <c r="I33"/>
      <c r="J33"/>
      <c r="K33"/>
    </row>
    <row r="34" spans="6:11" ht="15.75">
      <c r="F34"/>
      <c r="H34"/>
      <c r="I34"/>
      <c r="J34"/>
      <c r="K34"/>
    </row>
    <row r="35" spans="6:11" ht="15.75">
      <c r="F35"/>
      <c r="H35"/>
      <c r="I35"/>
      <c r="J35"/>
      <c r="K35"/>
    </row>
    <row r="36" spans="6:11" ht="15.75">
      <c r="F36"/>
      <c r="H36"/>
      <c r="I36"/>
      <c r="J36"/>
      <c r="K36"/>
    </row>
    <row r="37" spans="6:11" ht="15.75">
      <c r="F37"/>
      <c r="H37"/>
      <c r="I37"/>
      <c r="J37"/>
      <c r="K37"/>
    </row>
    <row r="38" spans="6:11" ht="15.75">
      <c r="F38"/>
      <c r="H38"/>
      <c r="I38"/>
      <c r="J38"/>
      <c r="K38"/>
    </row>
    <row r="39" spans="6:11" ht="15.75">
      <c r="F39"/>
      <c r="H39"/>
      <c r="I39"/>
      <c r="J39"/>
      <c r="K39"/>
    </row>
    <row r="40" spans="6:11" ht="15.75">
      <c r="F40"/>
      <c r="H40"/>
      <c r="I40"/>
      <c r="J40"/>
      <c r="K40"/>
    </row>
    <row r="41" spans="6:11" ht="15.75">
      <c r="F41"/>
      <c r="H41"/>
      <c r="I41"/>
      <c r="J41"/>
      <c r="K41"/>
    </row>
    <row r="42" spans="6:11" ht="15.75">
      <c r="F42"/>
      <c r="H42"/>
      <c r="I42"/>
      <c r="J42"/>
      <c r="K42"/>
    </row>
    <row r="43" spans="6:11" ht="15.75">
      <c r="F43"/>
      <c r="H43"/>
      <c r="I43"/>
      <c r="J43"/>
      <c r="K43"/>
    </row>
    <row r="44" spans="6:11" ht="15.75">
      <c r="F44"/>
      <c r="H44"/>
      <c r="I44"/>
      <c r="J44"/>
      <c r="K44"/>
    </row>
    <row r="45" spans="6:11" ht="15.75">
      <c r="F45"/>
      <c r="H45"/>
      <c r="I45"/>
      <c r="J45"/>
      <c r="K45"/>
    </row>
    <row r="46" spans="6:11" ht="15.75">
      <c r="F46"/>
      <c r="H46"/>
      <c r="I46"/>
      <c r="J46"/>
      <c r="K46"/>
    </row>
    <row r="47" spans="6:11" ht="15.75">
      <c r="F47"/>
      <c r="H47"/>
      <c r="I47"/>
      <c r="J47"/>
      <c r="K47"/>
    </row>
    <row r="48" spans="6:11" ht="15.75">
      <c r="F48"/>
      <c r="H48"/>
      <c r="I48"/>
      <c r="J48"/>
      <c r="K48"/>
    </row>
    <row r="49" spans="6:11" ht="15.75">
      <c r="F49"/>
      <c r="H49"/>
      <c r="I49"/>
      <c r="J49"/>
      <c r="K49"/>
    </row>
    <row r="50" spans="6:11" ht="15.75">
      <c r="F50"/>
      <c r="H50"/>
      <c r="I50"/>
      <c r="J50"/>
      <c r="K50"/>
    </row>
    <row r="51" spans="6:11" ht="15.75">
      <c r="F51"/>
      <c r="H51"/>
      <c r="I51"/>
      <c r="J51"/>
      <c r="K51"/>
    </row>
    <row r="52" spans="6:11" ht="15.75">
      <c r="F52"/>
      <c r="H52"/>
      <c r="I52"/>
      <c r="J52"/>
      <c r="K52"/>
    </row>
    <row r="53" spans="6:11" ht="15.75">
      <c r="F53"/>
      <c r="H53"/>
      <c r="I53"/>
      <c r="J53"/>
      <c r="K53"/>
    </row>
    <row r="54" spans="6:11" ht="15.75">
      <c r="F54"/>
      <c r="H54"/>
      <c r="I54"/>
      <c r="J54"/>
      <c r="K54"/>
    </row>
    <row r="55" spans="6:11" ht="15.75">
      <c r="F55"/>
      <c r="H55"/>
      <c r="I55"/>
      <c r="J55"/>
      <c r="K55"/>
    </row>
    <row r="56" spans="6:11" ht="15.75">
      <c r="F56"/>
      <c r="H56"/>
      <c r="I56"/>
      <c r="J56"/>
      <c r="K56"/>
    </row>
    <row r="57" spans="6:11" ht="15.75">
      <c r="F57"/>
      <c r="H57"/>
      <c r="I57"/>
      <c r="J57"/>
      <c r="K57"/>
    </row>
    <row r="58" spans="6:11" ht="15.75">
      <c r="F58"/>
      <c r="H58"/>
      <c r="I58"/>
      <c r="J58"/>
      <c r="K58"/>
    </row>
    <row r="59" spans="6:11" ht="15.75">
      <c r="F59"/>
      <c r="H59"/>
      <c r="I59"/>
      <c r="J59"/>
      <c r="K59"/>
    </row>
    <row r="60" spans="6:11" ht="15.75">
      <c r="F60"/>
      <c r="H60"/>
      <c r="I60"/>
      <c r="J60"/>
      <c r="K60"/>
    </row>
    <row r="61" spans="6:11" ht="15.75">
      <c r="F61"/>
      <c r="H61"/>
      <c r="I61"/>
      <c r="J61"/>
      <c r="K61"/>
    </row>
    <row r="62" spans="6:11" ht="15.75">
      <c r="F62"/>
      <c r="H62"/>
      <c r="I62"/>
      <c r="J62"/>
      <c r="K62"/>
    </row>
    <row r="63" spans="6:11" ht="15.75">
      <c r="F63"/>
      <c r="H63"/>
      <c r="I63"/>
      <c r="J63"/>
      <c r="K63"/>
    </row>
    <row r="64" spans="6:11" ht="15.75">
      <c r="F64"/>
      <c r="H64"/>
      <c r="I64"/>
      <c r="J64"/>
      <c r="K64"/>
    </row>
    <row r="65" spans="6:11" ht="15.75">
      <c r="F65"/>
      <c r="H65"/>
      <c r="I65"/>
      <c r="J65"/>
      <c r="K65"/>
    </row>
    <row r="66" spans="6:11" ht="15.75">
      <c r="F66"/>
      <c r="H66"/>
      <c r="I66"/>
      <c r="J66"/>
      <c r="K66"/>
    </row>
    <row r="67" spans="6:11" ht="15.75">
      <c r="F67"/>
      <c r="H67"/>
      <c r="I67"/>
      <c r="J67"/>
      <c r="K67"/>
    </row>
    <row r="68" spans="6:11" ht="15.75">
      <c r="F68"/>
      <c r="H68"/>
      <c r="I68"/>
      <c r="J68"/>
      <c r="K68"/>
    </row>
    <row r="69" spans="6:11" ht="15.75">
      <c r="F69"/>
      <c r="H69"/>
      <c r="I69"/>
      <c r="J69"/>
      <c r="K69"/>
    </row>
    <row r="70" spans="6:11" ht="15.75">
      <c r="F70"/>
      <c r="H70"/>
      <c r="I70"/>
      <c r="J70"/>
      <c r="K70"/>
    </row>
    <row r="71" spans="6:11" ht="15.75">
      <c r="F71"/>
      <c r="H71"/>
      <c r="I71"/>
      <c r="J71"/>
      <c r="K71"/>
    </row>
    <row r="72" spans="6:11" ht="15.75">
      <c r="F72"/>
      <c r="H72"/>
      <c r="I72"/>
      <c r="J72"/>
      <c r="K72"/>
    </row>
    <row r="73" spans="6:11" ht="15.75">
      <c r="F73"/>
      <c r="H73"/>
      <c r="I73"/>
      <c r="J73"/>
      <c r="K73"/>
    </row>
    <row r="74" spans="6:11" ht="15.75">
      <c r="F74"/>
      <c r="H74"/>
      <c r="I74"/>
      <c r="J74"/>
      <c r="K74"/>
    </row>
    <row r="75" spans="6:11" ht="15.75">
      <c r="F75"/>
      <c r="H75"/>
      <c r="I75"/>
      <c r="J75"/>
      <c r="K75"/>
    </row>
    <row r="76" spans="6:11" ht="15.75">
      <c r="F76"/>
      <c r="H76"/>
      <c r="I76"/>
      <c r="J76"/>
      <c r="K76"/>
    </row>
  </sheetData>
  <sheetProtection/>
  <mergeCells count="72">
    <mergeCell ref="B8:C8"/>
    <mergeCell ref="B12:D12"/>
    <mergeCell ref="B13:C13"/>
    <mergeCell ref="B14:C14"/>
    <mergeCell ref="B9:D9"/>
    <mergeCell ref="T12:U12"/>
    <mergeCell ref="T16:U16"/>
    <mergeCell ref="T15:U15"/>
    <mergeCell ref="T3:V3"/>
    <mergeCell ref="T10:V10"/>
    <mergeCell ref="T11:V11"/>
    <mergeCell ref="T14:V14"/>
    <mergeCell ref="T9:U9"/>
    <mergeCell ref="T8:U8"/>
    <mergeCell ref="T13:U13"/>
    <mergeCell ref="T7:V7"/>
    <mergeCell ref="T6:U6"/>
    <mergeCell ref="T5:U5"/>
    <mergeCell ref="B3:D3"/>
    <mergeCell ref="B6:D6"/>
    <mergeCell ref="H3:I3"/>
    <mergeCell ref="H4:I4"/>
    <mergeCell ref="J3:K3"/>
    <mergeCell ref="J4:K4"/>
    <mergeCell ref="B7:C7"/>
    <mergeCell ref="M1:R2"/>
    <mergeCell ref="B1:D2"/>
    <mergeCell ref="T1:V2"/>
    <mergeCell ref="T4:V4"/>
    <mergeCell ref="H1:I1"/>
    <mergeCell ref="F2:K2"/>
    <mergeCell ref="F1:G1"/>
    <mergeCell ref="J5:K5"/>
    <mergeCell ref="H6:I6"/>
    <mergeCell ref="J6:K6"/>
    <mergeCell ref="H10:I10"/>
    <mergeCell ref="J7:K7"/>
    <mergeCell ref="J8:K8"/>
    <mergeCell ref="J9:K9"/>
    <mergeCell ref="J10:K10"/>
    <mergeCell ref="H7:I7"/>
    <mergeCell ref="H8:I8"/>
    <mergeCell ref="H9:I9"/>
    <mergeCell ref="H5:I5"/>
    <mergeCell ref="H13:I13"/>
    <mergeCell ref="H14:I14"/>
    <mergeCell ref="H15:I15"/>
    <mergeCell ref="H11:I11"/>
    <mergeCell ref="H12:I12"/>
    <mergeCell ref="J15:K15"/>
    <mergeCell ref="H22:I22"/>
    <mergeCell ref="H23:I23"/>
    <mergeCell ref="H24:I24"/>
    <mergeCell ref="H19:I19"/>
    <mergeCell ref="H20:I20"/>
    <mergeCell ref="H21:I21"/>
    <mergeCell ref="H16:I16"/>
    <mergeCell ref="H17:I17"/>
    <mergeCell ref="H18:I18"/>
    <mergeCell ref="J11:K11"/>
    <mergeCell ref="J12:K12"/>
    <mergeCell ref="J13:K13"/>
    <mergeCell ref="J14:K14"/>
    <mergeCell ref="J16:K16"/>
    <mergeCell ref="J22:K22"/>
    <mergeCell ref="J23:K23"/>
    <mergeCell ref="J24:K24"/>
    <mergeCell ref="J17:K17"/>
    <mergeCell ref="J18:K18"/>
    <mergeCell ref="J19:K19"/>
    <mergeCell ref="J20:K20"/>
    <mergeCell ref="J21:K21"/>
  </mergeCells>
  <conditionalFormatting sqref="O4:O24">
    <cfRule type="cellIs" priority="12" dxfId="9" operator="lessThan" stopIfTrue="1">
      <formula>$V$6</formula>
    </cfRule>
    <cfRule type="cellIs" priority="13" dxfId="9" operator="greaterThan" stopIfTrue="1">
      <formula>$V$5</formula>
    </cfRule>
  </conditionalFormatting>
  <conditionalFormatting sqref="P4:P24">
    <cfRule type="cellIs" priority="10" dxfId="9" operator="lessThan" stopIfTrue="1">
      <formula>$V$13</formula>
    </cfRule>
    <cfRule type="cellIs" priority="11" dxfId="9" operator="greaterThan" stopIfTrue="1">
      <formula>$V$12</formula>
    </cfRule>
  </conditionalFormatting>
  <conditionalFormatting sqref="Q4:Q24">
    <cfRule type="cellIs" priority="8" dxfId="19" operator="lessThan" stopIfTrue="1">
      <formula>$V$9</formula>
    </cfRule>
    <cfRule type="cellIs" priority="9" dxfId="19" operator="greaterThan" stopIfTrue="1">
      <formula>$V$8</formula>
    </cfRule>
  </conditionalFormatting>
  <conditionalFormatting sqref="R4:R24">
    <cfRule type="cellIs" priority="5" dxfId="19" operator="greaterThan" stopIfTrue="1">
      <formula>$V$15</formula>
    </cfRule>
    <cfRule type="cellIs" priority="6" dxfId="19" operator="lessThan" stopIfTrue="1">
      <formula>$V$16</formula>
    </cfRule>
    <cfRule type="cellIs" priority="7" dxfId="20" operator="greaterThan" stopIfTrue="1">
      <formula>$V$15</formula>
    </cfRule>
  </conditionalFormatting>
  <conditionalFormatting sqref="H4:I24">
    <cfRule type="cellIs" priority="3" dxfId="0" operator="lessThan" stopIfTrue="1">
      <formula>$D$8</formula>
    </cfRule>
    <cfRule type="cellIs" priority="4" dxfId="0" operator="greaterThan" stopIfTrue="1">
      <formula>$D$7</formula>
    </cfRule>
  </conditionalFormatting>
  <conditionalFormatting sqref="J4:K24">
    <cfRule type="cellIs" priority="1" dxfId="0" operator="lessThan" stopIfTrue="1">
      <formula>$D$14</formula>
    </cfRule>
    <cfRule type="cellIs" priority="2" dxfId="0" operator="greaterThan" stopIfTrue="1">
      <formula>$D$13</formula>
    </cfRule>
  </conditionalFormatting>
  <printOptions/>
  <pageMargins left="0.7" right="0.7" top="0.75" bottom="0.75" header="0.3" footer="0.3"/>
  <pageSetup orientation="portrait" paperSize="9"/>
  <ignoredErrors>
    <ignoredError sqref="Q10:R10 Q4:R9 Q11:R24 B5:D5 B11:D11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ЦКП"АС"</cp:lastModifiedBy>
  <dcterms:created xsi:type="dcterms:W3CDTF">2016-07-29T15:13:42Z</dcterms:created>
  <dcterms:modified xsi:type="dcterms:W3CDTF">2016-09-25T18:19:42Z</dcterms:modified>
  <cp:category/>
  <cp:version/>
  <cp:contentType/>
  <cp:contentStatus/>
</cp:coreProperties>
</file>