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tabRatio="810" activeTab="4"/>
  </bookViews>
  <sheets>
    <sheet name="ДекабрьЯнварь" sheetId="4" r:id="rId1"/>
    <sheet name="Bad(1)" sheetId="6" r:id="rId2"/>
    <sheet name="ЯнварьФевраль" sheetId="11" r:id="rId3"/>
    <sheet name="Bad(2)" sheetId="7" r:id="rId4"/>
    <sheet name="Март" sheetId="12" r:id="rId5"/>
    <sheet name="Bad(3)" sheetId="9" r:id="rId6"/>
    <sheet name="BadQuarter" sheetId="10" r:id="rId7"/>
  </sheets>
  <definedNames>
    <definedName name="_xlnm._FilterDatabase" localSheetId="0" hidden="1">ДекабрьЯнварь!$B$1:$Z$349</definedName>
    <definedName name="_xlnm._FilterDatabase" localSheetId="4" hidden="1">Март!$B$1:$Z$343</definedName>
    <definedName name="_xlnm._FilterDatabase" localSheetId="2" hidden="1">ЯнварьФевраль!$B$1:$Z$349</definedName>
    <definedName name="Excel_BuiltIn__FilterDatabase_1" localSheetId="5">#REF!</definedName>
    <definedName name="Excel_BuiltIn__FilterDatabase_1" localSheetId="0">#REF!</definedName>
    <definedName name="Excel_BuiltIn__FilterDatabase_1" localSheetId="4">#REF!</definedName>
    <definedName name="Excel_BuiltIn__FilterDatabase_1" localSheetId="2">#REF!</definedName>
    <definedName name="Excel_BuiltIn__FilterDatabase_1">#REF!</definedName>
    <definedName name="_xlnm.Criteria" localSheetId="0">ДекабрьЯнварь!$Q$284:$Q$284</definedName>
    <definedName name="_xlnm.Criteria" localSheetId="4">Март!$Q$278:$Q$278</definedName>
    <definedName name="_xlnm.Criteria" localSheetId="2">ЯнварьФевраль!$Q$284:$Q$284</definedName>
    <definedName name="_xlnm.Print_Area" localSheetId="0">ДекабрьЯнварь!$A$1:$J$29</definedName>
    <definedName name="_xlnm.Print_Area" localSheetId="4">Март!$A$1:$J$29</definedName>
    <definedName name="_xlnm.Print_Area" localSheetId="2">ЯнварьФевраль!$A$1:$J$29</definedName>
  </definedNames>
  <calcPr calcId="125725"/>
</workbook>
</file>

<file path=xl/calcChain.xml><?xml version="1.0" encoding="utf-8"?>
<calcChain xmlns="http://schemas.openxmlformats.org/spreadsheetml/2006/main">
  <c r="K29" i="9"/>
  <c r="K28"/>
  <c r="K27"/>
  <c r="K26"/>
  <c r="K25"/>
  <c r="K24"/>
  <c r="K23"/>
  <c r="K22"/>
  <c r="K21"/>
  <c r="K20"/>
  <c r="K19"/>
  <c r="K18"/>
  <c r="K17"/>
  <c r="K16"/>
  <c r="K15"/>
  <c r="K14"/>
  <c r="K13"/>
  <c r="K12"/>
  <c r="K11"/>
  <c r="K10"/>
  <c r="K9"/>
  <c r="K8"/>
  <c r="K7"/>
  <c r="K6"/>
  <c r="K5"/>
  <c r="K4"/>
  <c r="K3"/>
  <c r="K2"/>
  <c r="P343" i="12"/>
  <c r="N343"/>
  <c r="Q343" s="1"/>
  <c r="L343"/>
  <c r="K343"/>
  <c r="P342"/>
  <c r="N342"/>
  <c r="Q342" s="1"/>
  <c r="L342"/>
  <c r="K342"/>
  <c r="P341"/>
  <c r="N341"/>
  <c r="Q341" s="1"/>
  <c r="L341"/>
  <c r="K341"/>
  <c r="P340"/>
  <c r="N340"/>
  <c r="Q340" s="1"/>
  <c r="L340"/>
  <c r="K340"/>
  <c r="P339"/>
  <c r="N339"/>
  <c r="Q339" s="1"/>
  <c r="L339"/>
  <c r="K339"/>
  <c r="P338"/>
  <c r="N338"/>
  <c r="Q338" s="1"/>
  <c r="L338"/>
  <c r="K338"/>
  <c r="P337"/>
  <c r="N337"/>
  <c r="Q337" s="1"/>
  <c r="L337"/>
  <c r="K337"/>
  <c r="P336"/>
  <c r="N336"/>
  <c r="Q336" s="1"/>
  <c r="L336"/>
  <c r="K336"/>
  <c r="P335"/>
  <c r="N335"/>
  <c r="Q335" s="1"/>
  <c r="L335"/>
  <c r="K335"/>
  <c r="P334"/>
  <c r="N334"/>
  <c r="Q334" s="1"/>
  <c r="L334"/>
  <c r="K334"/>
  <c r="P333"/>
  <c r="N333"/>
  <c r="Q333" s="1"/>
  <c r="L333"/>
  <c r="K333"/>
  <c r="P332"/>
  <c r="N332"/>
  <c r="Q332" s="1"/>
  <c r="L332"/>
  <c r="K332"/>
  <c r="P331"/>
  <c r="N331"/>
  <c r="Q331" s="1"/>
  <c r="L331"/>
  <c r="K331"/>
  <c r="P330"/>
  <c r="N330"/>
  <c r="Q330" s="1"/>
  <c r="L330"/>
  <c r="K330"/>
  <c r="P329"/>
  <c r="N329"/>
  <c r="Q329" s="1"/>
  <c r="L329"/>
  <c r="K329"/>
  <c r="P328"/>
  <c r="N328"/>
  <c r="Q328" s="1"/>
  <c r="L328"/>
  <c r="K328"/>
  <c r="P327"/>
  <c r="N327"/>
  <c r="Q327" s="1"/>
  <c r="L327"/>
  <c r="K327"/>
  <c r="P326"/>
  <c r="N326"/>
  <c r="Q326" s="1"/>
  <c r="L326"/>
  <c r="K326"/>
  <c r="P325"/>
  <c r="N325"/>
  <c r="Q325" s="1"/>
  <c r="L325"/>
  <c r="K325"/>
  <c r="P324"/>
  <c r="N324"/>
  <c r="Q324" s="1"/>
  <c r="L324"/>
  <c r="K324"/>
  <c r="P323"/>
  <c r="N323"/>
  <c r="Q323" s="1"/>
  <c r="L323"/>
  <c r="K323"/>
  <c r="P322"/>
  <c r="N322"/>
  <c r="Q322" s="1"/>
  <c r="L322"/>
  <c r="K322"/>
  <c r="P321"/>
  <c r="N321"/>
  <c r="Q321" s="1"/>
  <c r="L321"/>
  <c r="K321"/>
  <c r="P320"/>
  <c r="N320"/>
  <c r="Q320" s="1"/>
  <c r="L320"/>
  <c r="K320"/>
  <c r="P319"/>
  <c r="N319"/>
  <c r="Q319" s="1"/>
  <c r="L319"/>
  <c r="K319"/>
  <c r="P318"/>
  <c r="N318"/>
  <c r="Q318" s="1"/>
  <c r="L318"/>
  <c r="K318"/>
  <c r="P317"/>
  <c r="N317"/>
  <c r="Q317" s="1"/>
  <c r="L317"/>
  <c r="K317"/>
  <c r="P316"/>
  <c r="N316"/>
  <c r="Q316" s="1"/>
  <c r="L316"/>
  <c r="K316"/>
  <c r="P315"/>
  <c r="N315"/>
  <c r="Q315" s="1"/>
  <c r="L315"/>
  <c r="K315"/>
  <c r="P314"/>
  <c r="N314"/>
  <c r="Q314" s="1"/>
  <c r="L314"/>
  <c r="K314"/>
  <c r="P313"/>
  <c r="N313"/>
  <c r="Q313" s="1"/>
  <c r="L313"/>
  <c r="K313"/>
  <c r="P312"/>
  <c r="N312"/>
  <c r="Q312" s="1"/>
  <c r="L312"/>
  <c r="K312"/>
  <c r="P311"/>
  <c r="N311"/>
  <c r="Q311" s="1"/>
  <c r="L311"/>
  <c r="K311"/>
  <c r="P310"/>
  <c r="N310"/>
  <c r="Q310" s="1"/>
  <c r="L310"/>
  <c r="K310"/>
  <c r="P309"/>
  <c r="N309"/>
  <c r="Q309" s="1"/>
  <c r="L309"/>
  <c r="K309"/>
  <c r="P308"/>
  <c r="N308"/>
  <c r="Q308" s="1"/>
  <c r="L308"/>
  <c r="K308"/>
  <c r="P307"/>
  <c r="N307"/>
  <c r="Q307" s="1"/>
  <c r="L307"/>
  <c r="K307"/>
  <c r="P306"/>
  <c r="N306"/>
  <c r="Q306" s="1"/>
  <c r="L306"/>
  <c r="K306"/>
  <c r="P305"/>
  <c r="N305"/>
  <c r="Q305" s="1"/>
  <c r="L305"/>
  <c r="K305"/>
  <c r="P304"/>
  <c r="N304"/>
  <c r="Q304" s="1"/>
  <c r="L304"/>
  <c r="K304"/>
  <c r="P303"/>
  <c r="N303"/>
  <c r="Q303" s="1"/>
  <c r="L303"/>
  <c r="K303"/>
  <c r="P302"/>
  <c r="N302"/>
  <c r="Q302" s="1"/>
  <c r="L302"/>
  <c r="K302"/>
  <c r="P301"/>
  <c r="N301"/>
  <c r="Q301" s="1"/>
  <c r="L301"/>
  <c r="K301"/>
  <c r="P300"/>
  <c r="N300"/>
  <c r="Q300" s="1"/>
  <c r="L300"/>
  <c r="K300"/>
  <c r="P299"/>
  <c r="N299"/>
  <c r="Q299" s="1"/>
  <c r="L299"/>
  <c r="K299"/>
  <c r="P298"/>
  <c r="N298"/>
  <c r="Q298" s="1"/>
  <c r="L298"/>
  <c r="K298"/>
  <c r="P297"/>
  <c r="N297"/>
  <c r="Q297" s="1"/>
  <c r="L297"/>
  <c r="K297"/>
  <c r="P296"/>
  <c r="N296"/>
  <c r="Q296" s="1"/>
  <c r="L296"/>
  <c r="K296"/>
  <c r="P295"/>
  <c r="N295"/>
  <c r="Q295" s="1"/>
  <c r="L295"/>
  <c r="K295"/>
  <c r="P294"/>
  <c r="N294"/>
  <c r="Q294" s="1"/>
  <c r="L294"/>
  <c r="K294"/>
  <c r="P293"/>
  <c r="N293"/>
  <c r="Q293" s="1"/>
  <c r="L293"/>
  <c r="K293"/>
  <c r="P292"/>
  <c r="N292"/>
  <c r="Q292" s="1"/>
  <c r="L292"/>
  <c r="K292"/>
  <c r="P291"/>
  <c r="N291"/>
  <c r="Q291" s="1"/>
  <c r="L291"/>
  <c r="K291"/>
  <c r="P290"/>
  <c r="N290"/>
  <c r="Q290" s="1"/>
  <c r="L290"/>
  <c r="K290"/>
  <c r="P289"/>
  <c r="N289"/>
  <c r="Q289" s="1"/>
  <c r="L289"/>
  <c r="K289"/>
  <c r="P288"/>
  <c r="N288"/>
  <c r="Q288" s="1"/>
  <c r="L288"/>
  <c r="K288"/>
  <c r="P287"/>
  <c r="N287"/>
  <c r="Q287" s="1"/>
  <c r="L287"/>
  <c r="K287"/>
  <c r="P286"/>
  <c r="N286"/>
  <c r="Q286" s="1"/>
  <c r="L286"/>
  <c r="K286"/>
  <c r="P285"/>
  <c r="N285"/>
  <c r="Q285" s="1"/>
  <c r="L285"/>
  <c r="K285"/>
  <c r="P284"/>
  <c r="N284"/>
  <c r="Q284" s="1"/>
  <c r="L284"/>
  <c r="K284"/>
  <c r="P283"/>
  <c r="P282"/>
  <c r="P281"/>
  <c r="P280"/>
  <c r="P279"/>
  <c r="P278"/>
  <c r="P277"/>
  <c r="N277"/>
  <c r="Q277" s="1"/>
  <c r="L277"/>
  <c r="K277"/>
  <c r="P276"/>
  <c r="N276"/>
  <c r="Q276" s="1"/>
  <c r="L276"/>
  <c r="K276"/>
  <c r="P275"/>
  <c r="N275"/>
  <c r="Q275" s="1"/>
  <c r="L275"/>
  <c r="K275"/>
  <c r="P274"/>
  <c r="N274"/>
  <c r="Q274" s="1"/>
  <c r="L274"/>
  <c r="K274"/>
  <c r="P273"/>
  <c r="N273"/>
  <c r="Q273" s="1"/>
  <c r="L273"/>
  <c r="K273"/>
  <c r="P272"/>
  <c r="N272"/>
  <c r="Q272" s="1"/>
  <c r="L272"/>
  <c r="K272"/>
  <c r="P271"/>
  <c r="N271"/>
  <c r="Q271" s="1"/>
  <c r="L271"/>
  <c r="K271"/>
  <c r="P270"/>
  <c r="N270"/>
  <c r="Q270" s="1"/>
  <c r="L270"/>
  <c r="K270"/>
  <c r="P269"/>
  <c r="N269"/>
  <c r="Q269" s="1"/>
  <c r="P268"/>
  <c r="N268"/>
  <c r="Q268" s="1"/>
  <c r="P267"/>
  <c r="N267"/>
  <c r="Q267" s="1"/>
  <c r="P266"/>
  <c r="N266"/>
  <c r="Q266" s="1"/>
  <c r="P265"/>
  <c r="P264"/>
  <c r="P263"/>
  <c r="N263"/>
  <c r="Q263" s="1"/>
  <c r="L263"/>
  <c r="K263"/>
  <c r="P262"/>
  <c r="N262"/>
  <c r="Q262" s="1"/>
  <c r="L262"/>
  <c r="K262"/>
  <c r="P261"/>
  <c r="N261"/>
  <c r="Q261" s="1"/>
  <c r="L261"/>
  <c r="K261"/>
  <c r="P260"/>
  <c r="N260"/>
  <c r="Q260" s="1"/>
  <c r="L260"/>
  <c r="K260"/>
  <c r="P259"/>
  <c r="N259"/>
  <c r="Q259" s="1"/>
  <c r="P258"/>
  <c r="N258"/>
  <c r="Q258" s="1"/>
  <c r="P257"/>
  <c r="N257"/>
  <c r="Q257" s="1"/>
  <c r="P256"/>
  <c r="N256"/>
  <c r="Q256" s="1"/>
  <c r="P255"/>
  <c r="P254"/>
  <c r="P253"/>
  <c r="N253"/>
  <c r="Q253" s="1"/>
  <c r="P252"/>
  <c r="N252"/>
  <c r="Q252" s="1"/>
  <c r="P251"/>
  <c r="N251"/>
  <c r="Q251" s="1"/>
  <c r="L251"/>
  <c r="K251"/>
  <c r="P250"/>
  <c r="N250"/>
  <c r="Q250" s="1"/>
  <c r="L250"/>
  <c r="K250"/>
  <c r="P249"/>
  <c r="N249"/>
  <c r="Q249" s="1"/>
  <c r="L249"/>
  <c r="K249"/>
  <c r="P248"/>
  <c r="N248"/>
  <c r="Q248" s="1"/>
  <c r="L248"/>
  <c r="K248"/>
  <c r="P247"/>
  <c r="N247"/>
  <c r="Q247" s="1"/>
  <c r="P246"/>
  <c r="N246"/>
  <c r="Q246" s="1"/>
  <c r="P245"/>
  <c r="N245"/>
  <c r="Q245" s="1"/>
  <c r="L245"/>
  <c r="K245"/>
  <c r="P244"/>
  <c r="N244"/>
  <c r="Q244" s="1"/>
  <c r="L244"/>
  <c r="K244"/>
  <c r="P243"/>
  <c r="N243"/>
  <c r="Q243" s="1"/>
  <c r="L243"/>
  <c r="K243"/>
  <c r="P242"/>
  <c r="N242"/>
  <c r="Q242" s="1"/>
  <c r="L242"/>
  <c r="K242"/>
  <c r="P241"/>
  <c r="P240"/>
  <c r="P239"/>
  <c r="P238"/>
  <c r="P237"/>
  <c r="N237"/>
  <c r="Q237" s="1"/>
  <c r="P236"/>
  <c r="N236"/>
  <c r="Q236" s="1"/>
  <c r="P235"/>
  <c r="N235"/>
  <c r="Q235" s="1"/>
  <c r="P234"/>
  <c r="N234"/>
  <c r="Q234" s="1"/>
  <c r="P233"/>
  <c r="P232"/>
  <c r="P231"/>
  <c r="N231"/>
  <c r="Q231" s="1"/>
  <c r="L231"/>
  <c r="K231"/>
  <c r="P230"/>
  <c r="N230"/>
  <c r="Q230" s="1"/>
  <c r="L230"/>
  <c r="K230"/>
  <c r="P229"/>
  <c r="N229"/>
  <c r="Q229" s="1"/>
  <c r="L229"/>
  <c r="K229"/>
  <c r="P228"/>
  <c r="N228"/>
  <c r="Q228" s="1"/>
  <c r="L228"/>
  <c r="K228"/>
  <c r="P227"/>
  <c r="N227"/>
  <c r="Q227" s="1"/>
  <c r="L227"/>
  <c r="K227"/>
  <c r="P226"/>
  <c r="N226"/>
  <c r="Q226" s="1"/>
  <c r="L226"/>
  <c r="K226"/>
  <c r="P225"/>
  <c r="N225"/>
  <c r="Q225" s="1"/>
  <c r="L225"/>
  <c r="K225"/>
  <c r="P224"/>
  <c r="N224"/>
  <c r="Q224" s="1"/>
  <c r="L224"/>
  <c r="K224"/>
  <c r="P223"/>
  <c r="N223"/>
  <c r="Q223" s="1"/>
  <c r="L223"/>
  <c r="K223"/>
  <c r="P222"/>
  <c r="N222"/>
  <c r="Q222" s="1"/>
  <c r="L222"/>
  <c r="K222"/>
  <c r="P221"/>
  <c r="N221"/>
  <c r="Q221" s="1"/>
  <c r="L221"/>
  <c r="K221"/>
  <c r="P220"/>
  <c r="N220"/>
  <c r="Q220" s="1"/>
  <c r="L220"/>
  <c r="K220"/>
  <c r="P219"/>
  <c r="N219"/>
  <c r="Q219" s="1"/>
  <c r="L219"/>
  <c r="K219"/>
  <c r="P218"/>
  <c r="N218"/>
  <c r="Q218" s="1"/>
  <c r="L218"/>
  <c r="K218"/>
  <c r="P217"/>
  <c r="N217"/>
  <c r="Q217" s="1"/>
  <c r="L217"/>
  <c r="K217"/>
  <c r="P216"/>
  <c r="N216"/>
  <c r="Q216" s="1"/>
  <c r="L216"/>
  <c r="K216"/>
  <c r="P215"/>
  <c r="N215"/>
  <c r="Q215" s="1"/>
  <c r="L215"/>
  <c r="K215"/>
  <c r="P214"/>
  <c r="N214"/>
  <c r="Q214" s="1"/>
  <c r="L214"/>
  <c r="K214"/>
  <c r="P213"/>
  <c r="P212"/>
  <c r="P211"/>
  <c r="N211"/>
  <c r="Q211" s="1"/>
  <c r="L211"/>
  <c r="K211"/>
  <c r="P210"/>
  <c r="N210"/>
  <c r="Q210" s="1"/>
  <c r="L210"/>
  <c r="K210"/>
  <c r="P209"/>
  <c r="N209"/>
  <c r="Q209" s="1"/>
  <c r="L209"/>
  <c r="K209"/>
  <c r="P208"/>
  <c r="P207"/>
  <c r="P206"/>
  <c r="P205"/>
  <c r="N205"/>
  <c r="Q205" s="1"/>
  <c r="L205"/>
  <c r="K205"/>
  <c r="P204"/>
  <c r="N204"/>
  <c r="Q204" s="1"/>
  <c r="L204"/>
  <c r="K204"/>
  <c r="P203"/>
  <c r="N203"/>
  <c r="Q203" s="1"/>
  <c r="P202"/>
  <c r="N202"/>
  <c r="Q202" s="1"/>
  <c r="P201"/>
  <c r="N201"/>
  <c r="Q201" s="1"/>
  <c r="P200"/>
  <c r="N200"/>
  <c r="Q200" s="1"/>
  <c r="P199"/>
  <c r="N199"/>
  <c r="Q199" s="1"/>
  <c r="P198"/>
  <c r="N198"/>
  <c r="Q198" s="1"/>
  <c r="P197"/>
  <c r="N197"/>
  <c r="Q197" s="1"/>
  <c r="L197"/>
  <c r="K197"/>
  <c r="P196"/>
  <c r="N196"/>
  <c r="Q196" s="1"/>
  <c r="L196"/>
  <c r="K196"/>
  <c r="P195"/>
  <c r="N195"/>
  <c r="Q195" s="1"/>
  <c r="L195"/>
  <c r="K195"/>
  <c r="P194"/>
  <c r="N194"/>
  <c r="Q194" s="1"/>
  <c r="L194"/>
  <c r="K194"/>
  <c r="P193"/>
  <c r="N193"/>
  <c r="Q193" s="1"/>
  <c r="L193"/>
  <c r="K193"/>
  <c r="P192"/>
  <c r="N192"/>
  <c r="Q192" s="1"/>
  <c r="L192"/>
  <c r="K192"/>
  <c r="P191"/>
  <c r="N191"/>
  <c r="Q191" s="1"/>
  <c r="L191"/>
  <c r="K191"/>
  <c r="P190"/>
  <c r="N190"/>
  <c r="Q190" s="1"/>
  <c r="L190"/>
  <c r="K190"/>
  <c r="P189"/>
  <c r="N189"/>
  <c r="Q189" s="1"/>
  <c r="L189"/>
  <c r="K189"/>
  <c r="P188"/>
  <c r="N188"/>
  <c r="Q188" s="1"/>
  <c r="L188"/>
  <c r="K188"/>
  <c r="P187"/>
  <c r="P186"/>
  <c r="P185"/>
  <c r="N185"/>
  <c r="Q185" s="1"/>
  <c r="L185"/>
  <c r="K185"/>
  <c r="P184"/>
  <c r="N184"/>
  <c r="Q184" s="1"/>
  <c r="L184"/>
  <c r="K184"/>
  <c r="P183"/>
  <c r="N183"/>
  <c r="Q183" s="1"/>
  <c r="L183"/>
  <c r="K183"/>
  <c r="P182"/>
  <c r="N182"/>
  <c r="Q182" s="1"/>
  <c r="L182"/>
  <c r="K182"/>
  <c r="P181"/>
  <c r="N181"/>
  <c r="Q181" s="1"/>
  <c r="L181"/>
  <c r="K181"/>
  <c r="P180"/>
  <c r="N180"/>
  <c r="Q180" s="1"/>
  <c r="L180"/>
  <c r="K180"/>
  <c r="P179"/>
  <c r="N179"/>
  <c r="Q179" s="1"/>
  <c r="L179"/>
  <c r="K179"/>
  <c r="P178"/>
  <c r="N178"/>
  <c r="Q178" s="1"/>
  <c r="L178"/>
  <c r="K178"/>
  <c r="P177"/>
  <c r="N177"/>
  <c r="Q177" s="1"/>
  <c r="L177"/>
  <c r="K177"/>
  <c r="P176"/>
  <c r="N176"/>
  <c r="Q176" s="1"/>
  <c r="L176"/>
  <c r="K176"/>
  <c r="P175"/>
  <c r="N175"/>
  <c r="Q175" s="1"/>
  <c r="L175"/>
  <c r="K175"/>
  <c r="P174"/>
  <c r="N174"/>
  <c r="Q174" s="1"/>
  <c r="L174"/>
  <c r="K174"/>
  <c r="P173"/>
  <c r="N173"/>
  <c r="Q173" s="1"/>
  <c r="L173"/>
  <c r="K173"/>
  <c r="P172"/>
  <c r="N172"/>
  <c r="Q172" s="1"/>
  <c r="L172"/>
  <c r="K172"/>
  <c r="P171"/>
  <c r="N171"/>
  <c r="Q171" s="1"/>
  <c r="L171"/>
  <c r="K171"/>
  <c r="P170"/>
  <c r="N170"/>
  <c r="Q170" s="1"/>
  <c r="L170"/>
  <c r="K170"/>
  <c r="P169"/>
  <c r="N169"/>
  <c r="Q169" s="1"/>
  <c r="L169"/>
  <c r="K169"/>
  <c r="P168"/>
  <c r="N168"/>
  <c r="Q168" s="1"/>
  <c r="L168"/>
  <c r="K168"/>
  <c r="P167"/>
  <c r="N167"/>
  <c r="Q167" s="1"/>
  <c r="L167"/>
  <c r="K167"/>
  <c r="P166"/>
  <c r="N166"/>
  <c r="Q166" s="1"/>
  <c r="L166"/>
  <c r="K166"/>
  <c r="P165"/>
  <c r="P164"/>
  <c r="P163"/>
  <c r="N163"/>
  <c r="Q163" s="1"/>
  <c r="L163"/>
  <c r="K163"/>
  <c r="P162"/>
  <c r="N162"/>
  <c r="Q162" s="1"/>
  <c r="L162"/>
  <c r="K162"/>
  <c r="P161"/>
  <c r="N161"/>
  <c r="Q161" s="1"/>
  <c r="L161"/>
  <c r="K161"/>
  <c r="P160"/>
  <c r="N160"/>
  <c r="Q160" s="1"/>
  <c r="L160"/>
  <c r="K160"/>
  <c r="P159"/>
  <c r="N159"/>
  <c r="Q159" s="1"/>
  <c r="L159"/>
  <c r="K159"/>
  <c r="P158"/>
  <c r="N158"/>
  <c r="Q158" s="1"/>
  <c r="L158"/>
  <c r="K158"/>
  <c r="P157"/>
  <c r="N157"/>
  <c r="Q157" s="1"/>
  <c r="L157"/>
  <c r="K157"/>
  <c r="P156"/>
  <c r="N156"/>
  <c r="Q156" s="1"/>
  <c r="L156"/>
  <c r="K156"/>
  <c r="P155"/>
  <c r="N155"/>
  <c r="Q155" s="1"/>
  <c r="L155"/>
  <c r="K155"/>
  <c r="P154"/>
  <c r="N154"/>
  <c r="Q154" s="1"/>
  <c r="L154"/>
  <c r="K154"/>
  <c r="P153"/>
  <c r="N153"/>
  <c r="Q153" s="1"/>
  <c r="L153"/>
  <c r="K153"/>
  <c r="P152"/>
  <c r="N152"/>
  <c r="Q152" s="1"/>
  <c r="L152"/>
  <c r="K152"/>
  <c r="P151"/>
  <c r="N151"/>
  <c r="Q151" s="1"/>
  <c r="L151"/>
  <c r="K151"/>
  <c r="P150"/>
  <c r="N150"/>
  <c r="Q150" s="1"/>
  <c r="L150"/>
  <c r="K150"/>
  <c r="P149"/>
  <c r="N149"/>
  <c r="Q149" s="1"/>
  <c r="L149"/>
  <c r="K149"/>
  <c r="P148"/>
  <c r="N148"/>
  <c r="Q148" s="1"/>
  <c r="L148"/>
  <c r="K148"/>
  <c r="P147"/>
  <c r="N147"/>
  <c r="Q147" s="1"/>
  <c r="L147"/>
  <c r="K147"/>
  <c r="P146"/>
  <c r="N146"/>
  <c r="Q146" s="1"/>
  <c r="L146"/>
  <c r="K146"/>
  <c r="P145"/>
  <c r="N145"/>
  <c r="Q145" s="1"/>
  <c r="L145"/>
  <c r="K145"/>
  <c r="P144"/>
  <c r="N144"/>
  <c r="Q144" s="1"/>
  <c r="L144"/>
  <c r="K144"/>
  <c r="P143"/>
  <c r="N143"/>
  <c r="Q143" s="1"/>
  <c r="L143"/>
  <c r="K143"/>
  <c r="P142"/>
  <c r="N142"/>
  <c r="Q142" s="1"/>
  <c r="L142"/>
  <c r="K142"/>
  <c r="P141"/>
  <c r="N141"/>
  <c r="Q141" s="1"/>
  <c r="L141"/>
  <c r="K141"/>
  <c r="P140"/>
  <c r="N140"/>
  <c r="Q140" s="1"/>
  <c r="L140"/>
  <c r="K140"/>
  <c r="P139"/>
  <c r="N139"/>
  <c r="Q139" s="1"/>
  <c r="L139"/>
  <c r="K139"/>
  <c r="P138"/>
  <c r="N138"/>
  <c r="Q138" s="1"/>
  <c r="L138"/>
  <c r="K138"/>
  <c r="P137"/>
  <c r="N137"/>
  <c r="Q137" s="1"/>
  <c r="L137"/>
  <c r="K137"/>
  <c r="P136"/>
  <c r="N136"/>
  <c r="Q136" s="1"/>
  <c r="L136"/>
  <c r="K136"/>
  <c r="P135"/>
  <c r="N135"/>
  <c r="Q135" s="1"/>
  <c r="L135"/>
  <c r="K135"/>
  <c r="P134"/>
  <c r="N134"/>
  <c r="Q134" s="1"/>
  <c r="L134"/>
  <c r="K134"/>
  <c r="P133"/>
  <c r="N133"/>
  <c r="Q133" s="1"/>
  <c r="L133"/>
  <c r="K133"/>
  <c r="P132"/>
  <c r="N132"/>
  <c r="Q132" s="1"/>
  <c r="L132"/>
  <c r="K132"/>
  <c r="P131"/>
  <c r="N131"/>
  <c r="Q131" s="1"/>
  <c r="L131"/>
  <c r="K131"/>
  <c r="P130"/>
  <c r="N130"/>
  <c r="Q130" s="1"/>
  <c r="L130"/>
  <c r="K130"/>
  <c r="P129"/>
  <c r="P128"/>
  <c r="P127"/>
  <c r="P126"/>
  <c r="P125"/>
  <c r="P124"/>
  <c r="P123"/>
  <c r="P122"/>
  <c r="P121"/>
  <c r="P120"/>
  <c r="P119"/>
  <c r="P118"/>
  <c r="P117"/>
  <c r="P116"/>
  <c r="P115"/>
  <c r="P114"/>
  <c r="P113"/>
  <c r="P111"/>
  <c r="P110"/>
  <c r="P109"/>
  <c r="P108"/>
  <c r="P107"/>
  <c r="N107"/>
  <c r="L107"/>
  <c r="K107"/>
  <c r="P106"/>
  <c r="N106"/>
  <c r="L106"/>
  <c r="K106"/>
  <c r="P105"/>
  <c r="N105"/>
  <c r="L105"/>
  <c r="K105"/>
  <c r="P104"/>
  <c r="N104"/>
  <c r="L104"/>
  <c r="K104"/>
  <c r="P103"/>
  <c r="N103"/>
  <c r="L103"/>
  <c r="K103"/>
  <c r="P102"/>
  <c r="N102"/>
  <c r="L102"/>
  <c r="K102"/>
  <c r="P101"/>
  <c r="N101"/>
  <c r="L101"/>
  <c r="K101"/>
  <c r="P100"/>
  <c r="N100"/>
  <c r="Q100" s="1"/>
  <c r="L100"/>
  <c r="K100"/>
  <c r="P99"/>
  <c r="N99"/>
  <c r="Q99" s="1"/>
  <c r="P98"/>
  <c r="N98"/>
  <c r="Q98" s="1"/>
  <c r="P97"/>
  <c r="N97"/>
  <c r="Q97" s="1"/>
  <c r="P96"/>
  <c r="N96"/>
  <c r="Q96" s="1"/>
  <c r="L96"/>
  <c r="K96"/>
  <c r="P95"/>
  <c r="N95"/>
  <c r="Q95" s="1"/>
  <c r="L95"/>
  <c r="K95"/>
  <c r="P94"/>
  <c r="N94"/>
  <c r="Q94" s="1"/>
  <c r="L94"/>
  <c r="K94"/>
  <c r="P93"/>
  <c r="N93"/>
  <c r="Q93" s="1"/>
  <c r="L93"/>
  <c r="K93"/>
  <c r="P92"/>
  <c r="N92"/>
  <c r="Q92" s="1"/>
  <c r="L92"/>
  <c r="K92"/>
  <c r="P91"/>
  <c r="N91"/>
  <c r="Q91" s="1"/>
  <c r="L91"/>
  <c r="K91"/>
  <c r="P90"/>
  <c r="N90"/>
  <c r="Q90" s="1"/>
  <c r="L90"/>
  <c r="K90"/>
  <c r="P89"/>
  <c r="N89"/>
  <c r="Q89" s="1"/>
  <c r="L89"/>
  <c r="K89"/>
  <c r="P88"/>
  <c r="N88"/>
  <c r="Q88" s="1"/>
  <c r="L88"/>
  <c r="K88"/>
  <c r="P87"/>
  <c r="N87"/>
  <c r="Q87" s="1"/>
  <c r="L87"/>
  <c r="K87"/>
  <c r="P86"/>
  <c r="N86"/>
  <c r="Q86" s="1"/>
  <c r="L86"/>
  <c r="K86"/>
  <c r="P85"/>
  <c r="N85"/>
  <c r="Q85" s="1"/>
  <c r="L85"/>
  <c r="K85"/>
  <c r="P84"/>
  <c r="N84"/>
  <c r="Q84" s="1"/>
  <c r="L84"/>
  <c r="K84"/>
  <c r="P83"/>
  <c r="N83"/>
  <c r="Q83" s="1"/>
  <c r="L83"/>
  <c r="K83"/>
  <c r="P82"/>
  <c r="N82"/>
  <c r="Q82" s="1"/>
  <c r="L82"/>
  <c r="K82"/>
  <c r="P81"/>
  <c r="N81"/>
  <c r="Q81" s="1"/>
  <c r="L81"/>
  <c r="K81"/>
  <c r="P80"/>
  <c r="N80"/>
  <c r="Q80" s="1"/>
  <c r="L80"/>
  <c r="K80"/>
  <c r="P79"/>
  <c r="N79"/>
  <c r="Q79" s="1"/>
  <c r="L79"/>
  <c r="K79"/>
  <c r="P78"/>
  <c r="N78"/>
  <c r="Q78" s="1"/>
  <c r="L78"/>
  <c r="K78"/>
  <c r="P77"/>
  <c r="N77"/>
  <c r="Q77" s="1"/>
  <c r="L77"/>
  <c r="K77"/>
  <c r="P76"/>
  <c r="N76"/>
  <c r="Q76" s="1"/>
  <c r="L76"/>
  <c r="K76"/>
  <c r="P75"/>
  <c r="N75"/>
  <c r="Q75" s="1"/>
  <c r="L75"/>
  <c r="K75"/>
  <c r="P74"/>
  <c r="N74"/>
  <c r="Q74" s="1"/>
  <c r="L74"/>
  <c r="K74"/>
  <c r="P73"/>
  <c r="N73"/>
  <c r="Q73" s="1"/>
  <c r="L73"/>
  <c r="K73"/>
  <c r="P72"/>
  <c r="N72"/>
  <c r="Q72" s="1"/>
  <c r="L72"/>
  <c r="K72"/>
  <c r="P71"/>
  <c r="N71"/>
  <c r="Q71" s="1"/>
  <c r="L71"/>
  <c r="K71"/>
  <c r="P70"/>
  <c r="N70"/>
  <c r="Q70" s="1"/>
  <c r="L70"/>
  <c r="K70"/>
  <c r="P69"/>
  <c r="N69"/>
  <c r="Q69" s="1"/>
  <c r="L69"/>
  <c r="K69"/>
  <c r="P68"/>
  <c r="N68"/>
  <c r="Q68" s="1"/>
  <c r="L68"/>
  <c r="K68"/>
  <c r="P67"/>
  <c r="N67"/>
  <c r="Q67" s="1"/>
  <c r="L67"/>
  <c r="K67"/>
  <c r="P66"/>
  <c r="N66"/>
  <c r="Q66" s="1"/>
  <c r="L66"/>
  <c r="K66"/>
  <c r="P65"/>
  <c r="N65"/>
  <c r="Q65" s="1"/>
  <c r="L65"/>
  <c r="K65"/>
  <c r="P64"/>
  <c r="N64"/>
  <c r="Q64" s="1"/>
  <c r="L64"/>
  <c r="K64"/>
  <c r="P63"/>
  <c r="N63"/>
  <c r="Q63" s="1"/>
  <c r="L63"/>
  <c r="K63"/>
  <c r="P62"/>
  <c r="N62"/>
  <c r="Q62" s="1"/>
  <c r="L62"/>
  <c r="K62"/>
  <c r="P61"/>
  <c r="N61"/>
  <c r="Q61" s="1"/>
  <c r="L61"/>
  <c r="K61"/>
  <c r="P60"/>
  <c r="N60"/>
  <c r="Q60" s="1"/>
  <c r="L60"/>
  <c r="K60"/>
  <c r="P59"/>
  <c r="N59"/>
  <c r="Q59" s="1"/>
  <c r="J59"/>
  <c r="I59"/>
  <c r="L59" s="1"/>
  <c r="P58"/>
  <c r="N58"/>
  <c r="Q58" s="1"/>
  <c r="L58"/>
  <c r="K58"/>
  <c r="P57"/>
  <c r="N57"/>
  <c r="Q57" s="1"/>
  <c r="J57"/>
  <c r="I57"/>
  <c r="L57" s="1"/>
  <c r="P56"/>
  <c r="N56"/>
  <c r="Q56" s="1"/>
  <c r="L56"/>
  <c r="K56"/>
  <c r="P55"/>
  <c r="N55"/>
  <c r="Q55" s="1"/>
  <c r="J55"/>
  <c r="I55"/>
  <c r="L55" s="1"/>
  <c r="P54"/>
  <c r="N54"/>
  <c r="Q54" s="1"/>
  <c r="L54"/>
  <c r="K54"/>
  <c r="P53"/>
  <c r="N53"/>
  <c r="Q53" s="1"/>
  <c r="J53"/>
  <c r="I53"/>
  <c r="P52"/>
  <c r="N52"/>
  <c r="Q52" s="1"/>
  <c r="L52"/>
  <c r="K52"/>
  <c r="P51"/>
  <c r="N51"/>
  <c r="Q51" s="1"/>
  <c r="J51"/>
  <c r="I51"/>
  <c r="L51" s="1"/>
  <c r="P50"/>
  <c r="N50"/>
  <c r="Q50" s="1"/>
  <c r="L50"/>
  <c r="K50"/>
  <c r="P49"/>
  <c r="N49"/>
  <c r="Q49" s="1"/>
  <c r="J49"/>
  <c r="I49"/>
  <c r="L49" s="1"/>
  <c r="P48"/>
  <c r="N48"/>
  <c r="Q48" s="1"/>
  <c r="L48"/>
  <c r="K48"/>
  <c r="P47"/>
  <c r="N47"/>
  <c r="Q47" s="1"/>
  <c r="J47"/>
  <c r="I47"/>
  <c r="L47" s="1"/>
  <c r="P46"/>
  <c r="N46"/>
  <c r="Q46" s="1"/>
  <c r="L46"/>
  <c r="K46"/>
  <c r="P45"/>
  <c r="N45"/>
  <c r="Q45" s="1"/>
  <c r="J45"/>
  <c r="I45"/>
  <c r="L45" s="1"/>
  <c r="P44"/>
  <c r="N44"/>
  <c r="Q44" s="1"/>
  <c r="L44"/>
  <c r="K44"/>
  <c r="P43"/>
  <c r="N43"/>
  <c r="Q43" s="1"/>
  <c r="J43"/>
  <c r="I43"/>
  <c r="P42"/>
  <c r="N42"/>
  <c r="Q42" s="1"/>
  <c r="L42"/>
  <c r="K42"/>
  <c r="P41"/>
  <c r="N41"/>
  <c r="Q41" s="1"/>
  <c r="J41"/>
  <c r="I41"/>
  <c r="P40"/>
  <c r="N40"/>
  <c r="Q40" s="1"/>
  <c r="L40"/>
  <c r="K40"/>
  <c r="P39"/>
  <c r="N39"/>
  <c r="Q39" s="1"/>
  <c r="J39"/>
  <c r="I39"/>
  <c r="L39" s="1"/>
  <c r="P38"/>
  <c r="N38"/>
  <c r="Q38" s="1"/>
  <c r="L38"/>
  <c r="K38"/>
  <c r="P37"/>
  <c r="N37"/>
  <c r="Q37" s="1"/>
  <c r="J37"/>
  <c r="I37"/>
  <c r="P36"/>
  <c r="N36"/>
  <c r="Q36" s="1"/>
  <c r="L36"/>
  <c r="K36"/>
  <c r="P35"/>
  <c r="N35"/>
  <c r="Q35" s="1"/>
  <c r="J35"/>
  <c r="I35"/>
  <c r="P34"/>
  <c r="N34"/>
  <c r="Q34" s="1"/>
  <c r="L34"/>
  <c r="K34"/>
  <c r="P33"/>
  <c r="N33"/>
  <c r="Q33" s="1"/>
  <c r="J33"/>
  <c r="I33"/>
  <c r="P32"/>
  <c r="N32"/>
  <c r="Q32" s="1"/>
  <c r="L32"/>
  <c r="K32"/>
  <c r="P31"/>
  <c r="N31"/>
  <c r="Q31" s="1"/>
  <c r="J31"/>
  <c r="I31"/>
  <c r="L31" s="1"/>
  <c r="P30"/>
  <c r="N30"/>
  <c r="Q30" s="1"/>
  <c r="L30"/>
  <c r="K30"/>
  <c r="P29"/>
  <c r="N29"/>
  <c r="Q29" s="1"/>
  <c r="J29"/>
  <c r="I29"/>
  <c r="L29" s="1"/>
  <c r="P28"/>
  <c r="N28"/>
  <c r="Q28" s="1"/>
  <c r="L28"/>
  <c r="K28"/>
  <c r="P27"/>
  <c r="N27"/>
  <c r="Q27" s="1"/>
  <c r="J27"/>
  <c r="I27"/>
  <c r="L27" s="1"/>
  <c r="P26"/>
  <c r="N26"/>
  <c r="Q26" s="1"/>
  <c r="L26"/>
  <c r="K26"/>
  <c r="P25"/>
  <c r="N25"/>
  <c r="Q25" s="1"/>
  <c r="J25"/>
  <c r="I25"/>
  <c r="L25" s="1"/>
  <c r="P24"/>
  <c r="N24"/>
  <c r="Q24" s="1"/>
  <c r="L24"/>
  <c r="K24"/>
  <c r="P23"/>
  <c r="N23"/>
  <c r="Q23" s="1"/>
  <c r="J23"/>
  <c r="I23"/>
  <c r="L23" s="1"/>
  <c r="P22"/>
  <c r="N22"/>
  <c r="Q22" s="1"/>
  <c r="L22"/>
  <c r="K22"/>
  <c r="P21"/>
  <c r="N21"/>
  <c r="Q21" s="1"/>
  <c r="J21"/>
  <c r="I21"/>
  <c r="L21" s="1"/>
  <c r="P20"/>
  <c r="N20"/>
  <c r="Q20" s="1"/>
  <c r="L20"/>
  <c r="K20"/>
  <c r="P19"/>
  <c r="N19"/>
  <c r="Q19" s="1"/>
  <c r="J19"/>
  <c r="I19"/>
  <c r="L19" s="1"/>
  <c r="P18"/>
  <c r="N18"/>
  <c r="Q18" s="1"/>
  <c r="L18"/>
  <c r="K18"/>
  <c r="P17"/>
  <c r="N17"/>
  <c r="Q17" s="1"/>
  <c r="J17"/>
  <c r="I17"/>
  <c r="L17" s="1"/>
  <c r="P16"/>
  <c r="N16"/>
  <c r="Q16" s="1"/>
  <c r="L16"/>
  <c r="K16"/>
  <c r="P15"/>
  <c r="N15"/>
  <c r="Q15" s="1"/>
  <c r="J15"/>
  <c r="I15"/>
  <c r="L15" s="1"/>
  <c r="P14"/>
  <c r="N14"/>
  <c r="Q14" s="1"/>
  <c r="L14"/>
  <c r="K14"/>
  <c r="P13"/>
  <c r="N13"/>
  <c r="Q13" s="1"/>
  <c r="J13"/>
  <c r="I13"/>
  <c r="P12"/>
  <c r="N12"/>
  <c r="Q12" s="1"/>
  <c r="L12"/>
  <c r="K12"/>
  <c r="P11"/>
  <c r="N11"/>
  <c r="Q11" s="1"/>
  <c r="J11"/>
  <c r="I11"/>
  <c r="L11" s="1"/>
  <c r="P10"/>
  <c r="N10"/>
  <c r="Q10" s="1"/>
  <c r="L10"/>
  <c r="K10"/>
  <c r="P9"/>
  <c r="N9"/>
  <c r="Q9" s="1"/>
  <c r="J9"/>
  <c r="I9"/>
  <c r="L9" s="1"/>
  <c r="P8"/>
  <c r="N8"/>
  <c r="Q8" s="1"/>
  <c r="L8"/>
  <c r="K8"/>
  <c r="P7"/>
  <c r="N7"/>
  <c r="Q7" s="1"/>
  <c r="J7"/>
  <c r="I7"/>
  <c r="L7" s="1"/>
  <c r="P6"/>
  <c r="N6"/>
  <c r="Q6" s="1"/>
  <c r="L6"/>
  <c r="K6"/>
  <c r="P5"/>
  <c r="N5"/>
  <c r="Q5" s="1"/>
  <c r="J5"/>
  <c r="I5"/>
  <c r="L5" s="1"/>
  <c r="P4"/>
  <c r="N4"/>
  <c r="Q4" s="1"/>
  <c r="L4"/>
  <c r="K4"/>
  <c r="P3"/>
  <c r="N3"/>
  <c r="J3"/>
  <c r="I3"/>
  <c r="P2"/>
  <c r="N2"/>
  <c r="Q2" s="1"/>
  <c r="L2"/>
  <c r="K2"/>
  <c r="P349" i="11"/>
  <c r="N349"/>
  <c r="Q349" s="1"/>
  <c r="L349"/>
  <c r="K349"/>
  <c r="P348"/>
  <c r="N348"/>
  <c r="Q348" s="1"/>
  <c r="L348"/>
  <c r="K348"/>
  <c r="P347"/>
  <c r="N347"/>
  <c r="Q347" s="1"/>
  <c r="L347"/>
  <c r="K347"/>
  <c r="P346"/>
  <c r="N346"/>
  <c r="Q346" s="1"/>
  <c r="L346"/>
  <c r="K346"/>
  <c r="P345"/>
  <c r="N345"/>
  <c r="Q345" s="1"/>
  <c r="L345"/>
  <c r="K345"/>
  <c r="P344"/>
  <c r="N344"/>
  <c r="Q344" s="1"/>
  <c r="L344"/>
  <c r="K344"/>
  <c r="P343"/>
  <c r="N343"/>
  <c r="Q343" s="1"/>
  <c r="L343"/>
  <c r="K343"/>
  <c r="P342"/>
  <c r="N342"/>
  <c r="Q342" s="1"/>
  <c r="L342"/>
  <c r="K342"/>
  <c r="P341"/>
  <c r="N341"/>
  <c r="Q341" s="1"/>
  <c r="L341"/>
  <c r="K341"/>
  <c r="P340"/>
  <c r="N340"/>
  <c r="Q340" s="1"/>
  <c r="L340"/>
  <c r="K340"/>
  <c r="P339"/>
  <c r="N339"/>
  <c r="Q339" s="1"/>
  <c r="L339"/>
  <c r="K339"/>
  <c r="P338"/>
  <c r="N338"/>
  <c r="Q338" s="1"/>
  <c r="L338"/>
  <c r="K338"/>
  <c r="P337"/>
  <c r="N337"/>
  <c r="Q337" s="1"/>
  <c r="L337"/>
  <c r="K337"/>
  <c r="P336"/>
  <c r="N336"/>
  <c r="Q336" s="1"/>
  <c r="L336"/>
  <c r="K336"/>
  <c r="P335"/>
  <c r="N335"/>
  <c r="Q335" s="1"/>
  <c r="L335"/>
  <c r="K335"/>
  <c r="P334"/>
  <c r="N334"/>
  <c r="Q334" s="1"/>
  <c r="L334"/>
  <c r="K334"/>
  <c r="P333"/>
  <c r="N333"/>
  <c r="Q333" s="1"/>
  <c r="L333"/>
  <c r="K333"/>
  <c r="P332"/>
  <c r="N332"/>
  <c r="Q332" s="1"/>
  <c r="L332"/>
  <c r="K332"/>
  <c r="P331"/>
  <c r="N331"/>
  <c r="Q331" s="1"/>
  <c r="L331"/>
  <c r="K331"/>
  <c r="P330"/>
  <c r="N330"/>
  <c r="Q330" s="1"/>
  <c r="L330"/>
  <c r="K330"/>
  <c r="P329"/>
  <c r="N329"/>
  <c r="Q329" s="1"/>
  <c r="L329"/>
  <c r="K329"/>
  <c r="P328"/>
  <c r="N328"/>
  <c r="Q328" s="1"/>
  <c r="L328"/>
  <c r="K328"/>
  <c r="P327"/>
  <c r="N327"/>
  <c r="Q327" s="1"/>
  <c r="L327"/>
  <c r="K327"/>
  <c r="P326"/>
  <c r="N326"/>
  <c r="Q326" s="1"/>
  <c r="L326"/>
  <c r="K326"/>
  <c r="P325"/>
  <c r="N325"/>
  <c r="Q325" s="1"/>
  <c r="L325"/>
  <c r="K325"/>
  <c r="P324"/>
  <c r="N324"/>
  <c r="Q324" s="1"/>
  <c r="L324"/>
  <c r="K324"/>
  <c r="P323"/>
  <c r="N323"/>
  <c r="Q323" s="1"/>
  <c r="L323"/>
  <c r="K323"/>
  <c r="P322"/>
  <c r="N322"/>
  <c r="Q322" s="1"/>
  <c r="L322"/>
  <c r="K322"/>
  <c r="P321"/>
  <c r="N321"/>
  <c r="Q321" s="1"/>
  <c r="L321"/>
  <c r="K321"/>
  <c r="P320"/>
  <c r="N320"/>
  <c r="Q320" s="1"/>
  <c r="L320"/>
  <c r="K320"/>
  <c r="P319"/>
  <c r="N319"/>
  <c r="Q319" s="1"/>
  <c r="L319"/>
  <c r="K319"/>
  <c r="P318"/>
  <c r="N318"/>
  <c r="Q318" s="1"/>
  <c r="L318"/>
  <c r="K318"/>
  <c r="P317"/>
  <c r="N317"/>
  <c r="Q317" s="1"/>
  <c r="L317"/>
  <c r="K317"/>
  <c r="P316"/>
  <c r="N316"/>
  <c r="Q316" s="1"/>
  <c r="L316"/>
  <c r="K316"/>
  <c r="P315"/>
  <c r="N315"/>
  <c r="Q315" s="1"/>
  <c r="L315"/>
  <c r="K315"/>
  <c r="P314"/>
  <c r="N314"/>
  <c r="Q314" s="1"/>
  <c r="L314"/>
  <c r="K314"/>
  <c r="P313"/>
  <c r="N313"/>
  <c r="Q313" s="1"/>
  <c r="L313"/>
  <c r="K313"/>
  <c r="P312"/>
  <c r="N312"/>
  <c r="Q312" s="1"/>
  <c r="L312"/>
  <c r="K312"/>
  <c r="P311"/>
  <c r="N311"/>
  <c r="Q311" s="1"/>
  <c r="L311"/>
  <c r="K311"/>
  <c r="P310"/>
  <c r="N310"/>
  <c r="Q310" s="1"/>
  <c r="L310"/>
  <c r="K310"/>
  <c r="P309"/>
  <c r="N309"/>
  <c r="Q309" s="1"/>
  <c r="L309"/>
  <c r="K309"/>
  <c r="P308"/>
  <c r="N308"/>
  <c r="Q308" s="1"/>
  <c r="L308"/>
  <c r="K308"/>
  <c r="P307"/>
  <c r="N307"/>
  <c r="Q307" s="1"/>
  <c r="L307"/>
  <c r="K307"/>
  <c r="P306"/>
  <c r="N306"/>
  <c r="Q306" s="1"/>
  <c r="L306"/>
  <c r="K306"/>
  <c r="P305"/>
  <c r="N305"/>
  <c r="Q305" s="1"/>
  <c r="L305"/>
  <c r="K305"/>
  <c r="P304"/>
  <c r="N304"/>
  <c r="Q304" s="1"/>
  <c r="L304"/>
  <c r="K304"/>
  <c r="P303"/>
  <c r="N303"/>
  <c r="Q303" s="1"/>
  <c r="L303"/>
  <c r="K303"/>
  <c r="P302"/>
  <c r="N302"/>
  <c r="Q302" s="1"/>
  <c r="L302"/>
  <c r="K302"/>
  <c r="P301"/>
  <c r="N301"/>
  <c r="Q301" s="1"/>
  <c r="L301"/>
  <c r="K301"/>
  <c r="P300"/>
  <c r="N300"/>
  <c r="Q300" s="1"/>
  <c r="L300"/>
  <c r="K300"/>
  <c r="P299"/>
  <c r="N299"/>
  <c r="Q299" s="1"/>
  <c r="L299"/>
  <c r="K299"/>
  <c r="P298"/>
  <c r="N298"/>
  <c r="Q298" s="1"/>
  <c r="L298"/>
  <c r="K298"/>
  <c r="P297"/>
  <c r="N297"/>
  <c r="Q297" s="1"/>
  <c r="L297"/>
  <c r="K297"/>
  <c r="P296"/>
  <c r="N296"/>
  <c r="Q296" s="1"/>
  <c r="L296"/>
  <c r="K296"/>
  <c r="P295"/>
  <c r="N295"/>
  <c r="Q295" s="1"/>
  <c r="L295"/>
  <c r="K295"/>
  <c r="P294"/>
  <c r="N294"/>
  <c r="Q294" s="1"/>
  <c r="L294"/>
  <c r="K294"/>
  <c r="P293"/>
  <c r="N293"/>
  <c r="Q293" s="1"/>
  <c r="L293"/>
  <c r="K293"/>
  <c r="P292"/>
  <c r="N292"/>
  <c r="Q292" s="1"/>
  <c r="L292"/>
  <c r="K292"/>
  <c r="P291"/>
  <c r="N291"/>
  <c r="Q291" s="1"/>
  <c r="L291"/>
  <c r="K291"/>
  <c r="P290"/>
  <c r="N290"/>
  <c r="Q290" s="1"/>
  <c r="L290"/>
  <c r="K290"/>
  <c r="P289"/>
  <c r="P288"/>
  <c r="P287"/>
  <c r="P286"/>
  <c r="P285"/>
  <c r="P284"/>
  <c r="P283"/>
  <c r="N283"/>
  <c r="Q283" s="1"/>
  <c r="L283"/>
  <c r="K283"/>
  <c r="P282"/>
  <c r="N282"/>
  <c r="Q282" s="1"/>
  <c r="L282"/>
  <c r="K282"/>
  <c r="P281"/>
  <c r="N281"/>
  <c r="Q281" s="1"/>
  <c r="L281"/>
  <c r="K281"/>
  <c r="P280"/>
  <c r="N280"/>
  <c r="Q280" s="1"/>
  <c r="L280"/>
  <c r="K280"/>
  <c r="P279"/>
  <c r="N279"/>
  <c r="Q279" s="1"/>
  <c r="L279"/>
  <c r="K279"/>
  <c r="P278"/>
  <c r="N278"/>
  <c r="Q278" s="1"/>
  <c r="L278"/>
  <c r="K278"/>
  <c r="P277"/>
  <c r="N277"/>
  <c r="Q277" s="1"/>
  <c r="L277"/>
  <c r="K277"/>
  <c r="P276"/>
  <c r="N276"/>
  <c r="Q276" s="1"/>
  <c r="L276"/>
  <c r="K276"/>
  <c r="P275"/>
  <c r="N275"/>
  <c r="Q275" s="1"/>
  <c r="P274"/>
  <c r="N274"/>
  <c r="Q274" s="1"/>
  <c r="P273"/>
  <c r="N273"/>
  <c r="Q273" s="1"/>
  <c r="P272"/>
  <c r="N272"/>
  <c r="Q272" s="1"/>
  <c r="P271"/>
  <c r="P270"/>
  <c r="P269"/>
  <c r="N269"/>
  <c r="Q269" s="1"/>
  <c r="L269"/>
  <c r="K269"/>
  <c r="P268"/>
  <c r="N268"/>
  <c r="Q268" s="1"/>
  <c r="L268"/>
  <c r="K268"/>
  <c r="P267"/>
  <c r="N267"/>
  <c r="Q267" s="1"/>
  <c r="L267"/>
  <c r="K267"/>
  <c r="P266"/>
  <c r="N266"/>
  <c r="Q266" s="1"/>
  <c r="L266"/>
  <c r="K266"/>
  <c r="P265"/>
  <c r="N265"/>
  <c r="Q265" s="1"/>
  <c r="P264"/>
  <c r="N264"/>
  <c r="Q264" s="1"/>
  <c r="P263"/>
  <c r="N263"/>
  <c r="Q263" s="1"/>
  <c r="P262"/>
  <c r="N262"/>
  <c r="Q262" s="1"/>
  <c r="P261"/>
  <c r="P260"/>
  <c r="P259"/>
  <c r="N259"/>
  <c r="Q259" s="1"/>
  <c r="P258"/>
  <c r="N258"/>
  <c r="Q258" s="1"/>
  <c r="P257"/>
  <c r="N257"/>
  <c r="Q257" s="1"/>
  <c r="L257"/>
  <c r="K257"/>
  <c r="P256"/>
  <c r="N256"/>
  <c r="Q256" s="1"/>
  <c r="L256"/>
  <c r="K256"/>
  <c r="P255"/>
  <c r="N255"/>
  <c r="Q255" s="1"/>
  <c r="L255"/>
  <c r="K255"/>
  <c r="P254"/>
  <c r="N254"/>
  <c r="Q254" s="1"/>
  <c r="L254"/>
  <c r="K254"/>
  <c r="P253"/>
  <c r="N253"/>
  <c r="Q253" s="1"/>
  <c r="P252"/>
  <c r="N252"/>
  <c r="Q252" s="1"/>
  <c r="P251"/>
  <c r="N251"/>
  <c r="Q251" s="1"/>
  <c r="L251"/>
  <c r="K251"/>
  <c r="P250"/>
  <c r="N250"/>
  <c r="Q250" s="1"/>
  <c r="L250"/>
  <c r="K250"/>
  <c r="P249"/>
  <c r="N249"/>
  <c r="Q249" s="1"/>
  <c r="L249"/>
  <c r="K249"/>
  <c r="P248"/>
  <c r="N248"/>
  <c r="Q248" s="1"/>
  <c r="L248"/>
  <c r="K248"/>
  <c r="P247"/>
  <c r="P246"/>
  <c r="P245"/>
  <c r="P244"/>
  <c r="P243"/>
  <c r="N243"/>
  <c r="Q243" s="1"/>
  <c r="P242"/>
  <c r="N242"/>
  <c r="Q242" s="1"/>
  <c r="P241"/>
  <c r="N241"/>
  <c r="Q241" s="1"/>
  <c r="P240"/>
  <c r="N240"/>
  <c r="Q240" s="1"/>
  <c r="P239"/>
  <c r="P238"/>
  <c r="P237"/>
  <c r="N237"/>
  <c r="Q237" s="1"/>
  <c r="L237"/>
  <c r="K237"/>
  <c r="P236"/>
  <c r="N236"/>
  <c r="Q236" s="1"/>
  <c r="L236"/>
  <c r="K236"/>
  <c r="P235"/>
  <c r="N235"/>
  <c r="Q235" s="1"/>
  <c r="L235"/>
  <c r="K235"/>
  <c r="P234"/>
  <c r="N234"/>
  <c r="Q234" s="1"/>
  <c r="L234"/>
  <c r="K234"/>
  <c r="P233"/>
  <c r="N233"/>
  <c r="Q233" s="1"/>
  <c r="L233"/>
  <c r="K233"/>
  <c r="P232"/>
  <c r="N232"/>
  <c r="Q232" s="1"/>
  <c r="L232"/>
  <c r="K232"/>
  <c r="P231"/>
  <c r="N231"/>
  <c r="Q231" s="1"/>
  <c r="L231"/>
  <c r="K231"/>
  <c r="P230"/>
  <c r="N230"/>
  <c r="Q230" s="1"/>
  <c r="L230"/>
  <c r="K230"/>
  <c r="P229"/>
  <c r="N229"/>
  <c r="Q229" s="1"/>
  <c r="L229"/>
  <c r="K229"/>
  <c r="P228"/>
  <c r="N228"/>
  <c r="Q228" s="1"/>
  <c r="L228"/>
  <c r="K228"/>
  <c r="P227"/>
  <c r="N227"/>
  <c r="Q227" s="1"/>
  <c r="L227"/>
  <c r="K227"/>
  <c r="P226"/>
  <c r="N226"/>
  <c r="Q226" s="1"/>
  <c r="L226"/>
  <c r="K226"/>
  <c r="P225"/>
  <c r="N225"/>
  <c r="Q225" s="1"/>
  <c r="L225"/>
  <c r="K225"/>
  <c r="P224"/>
  <c r="N224"/>
  <c r="Q224" s="1"/>
  <c r="L224"/>
  <c r="K224"/>
  <c r="P223"/>
  <c r="N223"/>
  <c r="Q223" s="1"/>
  <c r="L223"/>
  <c r="K223"/>
  <c r="P222"/>
  <c r="N222"/>
  <c r="Q222" s="1"/>
  <c r="L222"/>
  <c r="K222"/>
  <c r="P221"/>
  <c r="N221"/>
  <c r="Q221" s="1"/>
  <c r="L221"/>
  <c r="K221"/>
  <c r="P220"/>
  <c r="N220"/>
  <c r="Q220" s="1"/>
  <c r="L220"/>
  <c r="K220"/>
  <c r="P219"/>
  <c r="P218"/>
  <c r="P217"/>
  <c r="N217"/>
  <c r="Q217" s="1"/>
  <c r="L217"/>
  <c r="K217"/>
  <c r="P216"/>
  <c r="N216"/>
  <c r="Q216" s="1"/>
  <c r="L216"/>
  <c r="K216"/>
  <c r="P215"/>
  <c r="N215"/>
  <c r="Q215" s="1"/>
  <c r="L215"/>
  <c r="K215"/>
  <c r="P214"/>
  <c r="P213"/>
  <c r="P212"/>
  <c r="Q211"/>
  <c r="P211"/>
  <c r="O211"/>
  <c r="N211"/>
  <c r="L211"/>
  <c r="K211"/>
  <c r="Q210"/>
  <c r="P210"/>
  <c r="O210"/>
  <c r="N210"/>
  <c r="L210"/>
  <c r="K210"/>
  <c r="Q209"/>
  <c r="P209"/>
  <c r="O209"/>
  <c r="N209"/>
  <c r="Q208"/>
  <c r="P208"/>
  <c r="O208"/>
  <c r="N208"/>
  <c r="Q207"/>
  <c r="P207"/>
  <c r="O207"/>
  <c r="N207"/>
  <c r="Q206"/>
  <c r="P206"/>
  <c r="O206"/>
  <c r="N206"/>
  <c r="Q205"/>
  <c r="P205"/>
  <c r="O205"/>
  <c r="N205"/>
  <c r="Q204"/>
  <c r="P204"/>
  <c r="O204"/>
  <c r="N204"/>
  <c r="Q203"/>
  <c r="P203"/>
  <c r="O203"/>
  <c r="N203"/>
  <c r="L203"/>
  <c r="K203"/>
  <c r="Q202"/>
  <c r="P202"/>
  <c r="O202"/>
  <c r="N202"/>
  <c r="L202"/>
  <c r="K202"/>
  <c r="Q201"/>
  <c r="P201"/>
  <c r="O201"/>
  <c r="N201"/>
  <c r="L201"/>
  <c r="K201"/>
  <c r="Q200"/>
  <c r="P200"/>
  <c r="O200"/>
  <c r="N200"/>
  <c r="L200"/>
  <c r="K200"/>
  <c r="Q199"/>
  <c r="P199"/>
  <c r="O199"/>
  <c r="N199"/>
  <c r="L199"/>
  <c r="K199"/>
  <c r="Q198"/>
  <c r="P198"/>
  <c r="O198"/>
  <c r="N198"/>
  <c r="L198"/>
  <c r="K198"/>
  <c r="Q197"/>
  <c r="P197"/>
  <c r="O197"/>
  <c r="N197"/>
  <c r="L197"/>
  <c r="K197"/>
  <c r="Q196"/>
  <c r="P196"/>
  <c r="O196"/>
  <c r="N196"/>
  <c r="L196"/>
  <c r="K196"/>
  <c r="Q195"/>
  <c r="P195"/>
  <c r="O195"/>
  <c r="N195"/>
  <c r="L195"/>
  <c r="K195"/>
  <c r="Q194"/>
  <c r="P194"/>
  <c r="O194"/>
  <c r="N194"/>
  <c r="L194"/>
  <c r="K194"/>
  <c r="P193"/>
  <c r="P192"/>
  <c r="Q191"/>
  <c r="P191"/>
  <c r="O191"/>
  <c r="N191"/>
  <c r="L191"/>
  <c r="K191"/>
  <c r="Q190"/>
  <c r="P190"/>
  <c r="O190"/>
  <c r="N190"/>
  <c r="L190"/>
  <c r="K190"/>
  <c r="Q189"/>
  <c r="P189"/>
  <c r="O189"/>
  <c r="N189"/>
  <c r="L189"/>
  <c r="K189"/>
  <c r="Q188"/>
  <c r="P188"/>
  <c r="O188"/>
  <c r="N188"/>
  <c r="L188"/>
  <c r="K188"/>
  <c r="Q187"/>
  <c r="P187"/>
  <c r="O187"/>
  <c r="N187"/>
  <c r="L187"/>
  <c r="K187"/>
  <c r="Q186"/>
  <c r="P186"/>
  <c r="O186"/>
  <c r="N186"/>
  <c r="L186"/>
  <c r="K186"/>
  <c r="Q185"/>
  <c r="P185"/>
  <c r="O185"/>
  <c r="N185"/>
  <c r="L185"/>
  <c r="K185"/>
  <c r="Q184"/>
  <c r="P184"/>
  <c r="O184"/>
  <c r="N184"/>
  <c r="L184"/>
  <c r="K184"/>
  <c r="Q183"/>
  <c r="P183"/>
  <c r="O183"/>
  <c r="N183"/>
  <c r="L183"/>
  <c r="K183"/>
  <c r="Q182"/>
  <c r="P182"/>
  <c r="O182"/>
  <c r="N182"/>
  <c r="L182"/>
  <c r="K182"/>
  <c r="Q181"/>
  <c r="P181"/>
  <c r="O181"/>
  <c r="N181"/>
  <c r="L181"/>
  <c r="K181"/>
  <c r="Q180"/>
  <c r="P180"/>
  <c r="O180"/>
  <c r="N180"/>
  <c r="L180"/>
  <c r="K180"/>
  <c r="Q179"/>
  <c r="P179"/>
  <c r="O179"/>
  <c r="N179"/>
  <c r="L179"/>
  <c r="K179"/>
  <c r="Q178"/>
  <c r="P178"/>
  <c r="O178"/>
  <c r="N178"/>
  <c r="L178"/>
  <c r="K178"/>
  <c r="Q177"/>
  <c r="P177"/>
  <c r="O177"/>
  <c r="N177"/>
  <c r="L177"/>
  <c r="K177"/>
  <c r="Q176"/>
  <c r="P176"/>
  <c r="O176"/>
  <c r="N176"/>
  <c r="L176"/>
  <c r="K176"/>
  <c r="Q175"/>
  <c r="P175"/>
  <c r="O175"/>
  <c r="N175"/>
  <c r="L175"/>
  <c r="K175"/>
  <c r="Q174"/>
  <c r="P174"/>
  <c r="O174"/>
  <c r="N174"/>
  <c r="L174"/>
  <c r="K174"/>
  <c r="Q173"/>
  <c r="P173"/>
  <c r="O173"/>
  <c r="N173"/>
  <c r="L173"/>
  <c r="K173"/>
  <c r="Q172"/>
  <c r="P172"/>
  <c r="O172"/>
  <c r="N172"/>
  <c r="L172"/>
  <c r="K172"/>
  <c r="P171"/>
  <c r="P170"/>
  <c r="Q169"/>
  <c r="P169"/>
  <c r="O169"/>
  <c r="N169"/>
  <c r="L169"/>
  <c r="K169"/>
  <c r="Q168"/>
  <c r="P168"/>
  <c r="O168"/>
  <c r="N168"/>
  <c r="L168"/>
  <c r="K168"/>
  <c r="Q167"/>
  <c r="P167"/>
  <c r="O167"/>
  <c r="N167"/>
  <c r="L167"/>
  <c r="K167"/>
  <c r="Q166"/>
  <c r="P166"/>
  <c r="O166"/>
  <c r="N166"/>
  <c r="L166"/>
  <c r="K166"/>
  <c r="Q165"/>
  <c r="P165"/>
  <c r="O165"/>
  <c r="N165"/>
  <c r="L165"/>
  <c r="K165"/>
  <c r="Q164"/>
  <c r="P164"/>
  <c r="O164"/>
  <c r="N164"/>
  <c r="L164"/>
  <c r="K164"/>
  <c r="Q163"/>
  <c r="P163"/>
  <c r="O163"/>
  <c r="N163"/>
  <c r="L163"/>
  <c r="K163"/>
  <c r="Q162"/>
  <c r="P162"/>
  <c r="O162"/>
  <c r="N162"/>
  <c r="L162"/>
  <c r="K162"/>
  <c r="Q161"/>
  <c r="P161"/>
  <c r="O161"/>
  <c r="N161"/>
  <c r="L161"/>
  <c r="K161"/>
  <c r="Q160"/>
  <c r="P160"/>
  <c r="O160"/>
  <c r="N160"/>
  <c r="L160"/>
  <c r="K160"/>
  <c r="Q159"/>
  <c r="P159"/>
  <c r="O159"/>
  <c r="N159"/>
  <c r="L159"/>
  <c r="K159"/>
  <c r="Q158"/>
  <c r="P158"/>
  <c r="O158"/>
  <c r="N158"/>
  <c r="L158"/>
  <c r="K158"/>
  <c r="Q157"/>
  <c r="P157"/>
  <c r="O157"/>
  <c r="N157"/>
  <c r="L157"/>
  <c r="K157"/>
  <c r="Q156"/>
  <c r="P156"/>
  <c r="O156"/>
  <c r="N156"/>
  <c r="L156"/>
  <c r="K156"/>
  <c r="Q155"/>
  <c r="P155"/>
  <c r="O155"/>
  <c r="N155"/>
  <c r="L155"/>
  <c r="K155"/>
  <c r="Q154"/>
  <c r="P154"/>
  <c r="O154"/>
  <c r="N154"/>
  <c r="L154"/>
  <c r="K154"/>
  <c r="Q153"/>
  <c r="P153"/>
  <c r="O153"/>
  <c r="N153"/>
  <c r="L153"/>
  <c r="K153"/>
  <c r="Q152"/>
  <c r="P152"/>
  <c r="O152"/>
  <c r="N152"/>
  <c r="L152"/>
  <c r="K152"/>
  <c r="Q151"/>
  <c r="P151"/>
  <c r="O151"/>
  <c r="N151"/>
  <c r="L151"/>
  <c r="K151"/>
  <c r="Q150"/>
  <c r="P150"/>
  <c r="O150"/>
  <c r="N150"/>
  <c r="L150"/>
  <c r="K150"/>
  <c r="Q149"/>
  <c r="P149"/>
  <c r="O149"/>
  <c r="N149"/>
  <c r="L149"/>
  <c r="K149"/>
  <c r="Q148"/>
  <c r="P148"/>
  <c r="O148"/>
  <c r="N148"/>
  <c r="L148"/>
  <c r="K148"/>
  <c r="Q147"/>
  <c r="P147"/>
  <c r="O147"/>
  <c r="N147"/>
  <c r="L147"/>
  <c r="K147"/>
  <c r="Q146"/>
  <c r="P146"/>
  <c r="O146"/>
  <c r="N146"/>
  <c r="L146"/>
  <c r="K146"/>
  <c r="Q145"/>
  <c r="P145"/>
  <c r="O145"/>
  <c r="N145"/>
  <c r="L145"/>
  <c r="K145"/>
  <c r="Q144"/>
  <c r="P144"/>
  <c r="O144"/>
  <c r="N144"/>
  <c r="L144"/>
  <c r="K144"/>
  <c r="Q143"/>
  <c r="P143"/>
  <c r="O143"/>
  <c r="N143"/>
  <c r="L143"/>
  <c r="K143"/>
  <c r="Q142"/>
  <c r="P142"/>
  <c r="O142"/>
  <c r="N142"/>
  <c r="L142"/>
  <c r="K142"/>
  <c r="Q141"/>
  <c r="P141"/>
  <c r="O141"/>
  <c r="N141"/>
  <c r="L141"/>
  <c r="K141"/>
  <c r="Q140"/>
  <c r="P140"/>
  <c r="O140"/>
  <c r="N140"/>
  <c r="L140"/>
  <c r="K140"/>
  <c r="Q139"/>
  <c r="P139"/>
  <c r="O139"/>
  <c r="N139"/>
  <c r="L139"/>
  <c r="K139"/>
  <c r="Q138"/>
  <c r="P138"/>
  <c r="O138"/>
  <c r="N138"/>
  <c r="L138"/>
  <c r="K138"/>
  <c r="Q137"/>
  <c r="P137"/>
  <c r="O137"/>
  <c r="N137"/>
  <c r="L137"/>
  <c r="K137"/>
  <c r="Q136"/>
  <c r="P136"/>
  <c r="O136"/>
  <c r="N136"/>
  <c r="L136"/>
  <c r="K136"/>
  <c r="P135"/>
  <c r="P134"/>
  <c r="P133"/>
  <c r="P132"/>
  <c r="P131"/>
  <c r="P130"/>
  <c r="P129"/>
  <c r="P128"/>
  <c r="P127"/>
  <c r="P126"/>
  <c r="P125"/>
  <c r="P124"/>
  <c r="P123"/>
  <c r="P122"/>
  <c r="P121"/>
  <c r="P120"/>
  <c r="P119"/>
  <c r="P117"/>
  <c r="P116"/>
  <c r="P115"/>
  <c r="P114"/>
  <c r="P113"/>
  <c r="N113"/>
  <c r="L113"/>
  <c r="K113"/>
  <c r="P112"/>
  <c r="N112"/>
  <c r="L112"/>
  <c r="K112"/>
  <c r="P111"/>
  <c r="N111"/>
  <c r="L111"/>
  <c r="K111"/>
  <c r="P110"/>
  <c r="N110"/>
  <c r="L110"/>
  <c r="K110"/>
  <c r="P109"/>
  <c r="N109"/>
  <c r="L109"/>
  <c r="K109"/>
  <c r="P108"/>
  <c r="N108"/>
  <c r="L108"/>
  <c r="K108"/>
  <c r="P107"/>
  <c r="N107"/>
  <c r="L107"/>
  <c r="K107"/>
  <c r="P106"/>
  <c r="N106"/>
  <c r="Q106" s="1"/>
  <c r="L106"/>
  <c r="K106"/>
  <c r="P105"/>
  <c r="N105"/>
  <c r="Q105" s="1"/>
  <c r="P104"/>
  <c r="N104"/>
  <c r="Q104" s="1"/>
  <c r="P103"/>
  <c r="N103"/>
  <c r="Q103" s="1"/>
  <c r="P102"/>
  <c r="N102"/>
  <c r="Q102" s="1"/>
  <c r="L102"/>
  <c r="K102"/>
  <c r="P101"/>
  <c r="N101"/>
  <c r="Q101" s="1"/>
  <c r="L101"/>
  <c r="K101"/>
  <c r="P100"/>
  <c r="N100"/>
  <c r="Q100" s="1"/>
  <c r="L100"/>
  <c r="K100"/>
  <c r="P99"/>
  <c r="N99"/>
  <c r="Q99" s="1"/>
  <c r="L99"/>
  <c r="K99"/>
  <c r="P98"/>
  <c r="N98"/>
  <c r="Q98" s="1"/>
  <c r="L98"/>
  <c r="K98"/>
  <c r="P97"/>
  <c r="N97"/>
  <c r="Q97" s="1"/>
  <c r="L97"/>
  <c r="K97"/>
  <c r="P96"/>
  <c r="N96"/>
  <c r="Q96" s="1"/>
  <c r="L96"/>
  <c r="K96"/>
  <c r="P95"/>
  <c r="N95"/>
  <c r="Q95" s="1"/>
  <c r="L95"/>
  <c r="K95"/>
  <c r="P94"/>
  <c r="N94"/>
  <c r="Q94" s="1"/>
  <c r="L94"/>
  <c r="K94"/>
  <c r="P93"/>
  <c r="N93"/>
  <c r="Q93" s="1"/>
  <c r="L93"/>
  <c r="K93"/>
  <c r="P92"/>
  <c r="N92"/>
  <c r="Q92" s="1"/>
  <c r="L92"/>
  <c r="K92"/>
  <c r="P91"/>
  <c r="N91"/>
  <c r="Q91" s="1"/>
  <c r="L91"/>
  <c r="K91"/>
  <c r="P90"/>
  <c r="N90"/>
  <c r="Q90" s="1"/>
  <c r="L90"/>
  <c r="K90"/>
  <c r="P89"/>
  <c r="N89"/>
  <c r="Q89" s="1"/>
  <c r="L89"/>
  <c r="K89"/>
  <c r="P88"/>
  <c r="N88"/>
  <c r="Q88" s="1"/>
  <c r="L88"/>
  <c r="K88"/>
  <c r="P87"/>
  <c r="N87"/>
  <c r="Q87" s="1"/>
  <c r="L87"/>
  <c r="K87"/>
  <c r="P86"/>
  <c r="N86"/>
  <c r="Q86" s="1"/>
  <c r="L86"/>
  <c r="K86"/>
  <c r="P85"/>
  <c r="N85"/>
  <c r="Q85" s="1"/>
  <c r="L85"/>
  <c r="K85"/>
  <c r="P84"/>
  <c r="N84"/>
  <c r="Q84" s="1"/>
  <c r="L84"/>
  <c r="K84"/>
  <c r="P83"/>
  <c r="N83"/>
  <c r="Q83" s="1"/>
  <c r="L83"/>
  <c r="K83"/>
  <c r="P82"/>
  <c r="N82"/>
  <c r="Q82" s="1"/>
  <c r="L82"/>
  <c r="K82"/>
  <c r="P81"/>
  <c r="N81"/>
  <c r="Q81" s="1"/>
  <c r="L81"/>
  <c r="K81"/>
  <c r="P80"/>
  <c r="N80"/>
  <c r="Q80" s="1"/>
  <c r="L80"/>
  <c r="K80"/>
  <c r="P79"/>
  <c r="N79"/>
  <c r="Q79" s="1"/>
  <c r="L79"/>
  <c r="K79"/>
  <c r="P78"/>
  <c r="N78"/>
  <c r="Q78" s="1"/>
  <c r="L78"/>
  <c r="K78"/>
  <c r="P77"/>
  <c r="N77"/>
  <c r="Q77" s="1"/>
  <c r="L77"/>
  <c r="K77"/>
  <c r="P76"/>
  <c r="N76"/>
  <c r="Q76" s="1"/>
  <c r="L76"/>
  <c r="K76"/>
  <c r="P75"/>
  <c r="N75"/>
  <c r="Q75" s="1"/>
  <c r="L75"/>
  <c r="K75"/>
  <c r="P74"/>
  <c r="N74"/>
  <c r="Q74" s="1"/>
  <c r="L74"/>
  <c r="K74"/>
  <c r="P73"/>
  <c r="N73"/>
  <c r="Q73" s="1"/>
  <c r="L73"/>
  <c r="K73"/>
  <c r="P72"/>
  <c r="N72"/>
  <c r="Q72" s="1"/>
  <c r="L72"/>
  <c r="K72"/>
  <c r="P71"/>
  <c r="N71"/>
  <c r="Q71" s="1"/>
  <c r="L71"/>
  <c r="K71"/>
  <c r="P70"/>
  <c r="N70"/>
  <c r="Q70" s="1"/>
  <c r="L70"/>
  <c r="K70"/>
  <c r="P69"/>
  <c r="N69"/>
  <c r="Q69" s="1"/>
  <c r="L69"/>
  <c r="K69"/>
  <c r="P68"/>
  <c r="N68"/>
  <c r="Q68" s="1"/>
  <c r="L68"/>
  <c r="K68"/>
  <c r="P67"/>
  <c r="N67"/>
  <c r="Q67" s="1"/>
  <c r="L67"/>
  <c r="K67"/>
  <c r="P66"/>
  <c r="N66"/>
  <c r="Q66" s="1"/>
  <c r="L66"/>
  <c r="K66"/>
  <c r="P65"/>
  <c r="N65"/>
  <c r="Q65" s="1"/>
  <c r="L65"/>
  <c r="K65"/>
  <c r="P64"/>
  <c r="N64"/>
  <c r="Q64" s="1"/>
  <c r="L64"/>
  <c r="K64"/>
  <c r="P63"/>
  <c r="N63"/>
  <c r="Q63" s="1"/>
  <c r="L63"/>
  <c r="K63"/>
  <c r="P62"/>
  <c r="N62"/>
  <c r="Q62" s="1"/>
  <c r="L62"/>
  <c r="K62"/>
  <c r="P61"/>
  <c r="N61"/>
  <c r="Q61" s="1"/>
  <c r="L61"/>
  <c r="K61"/>
  <c r="P60"/>
  <c r="N60"/>
  <c r="Q60" s="1"/>
  <c r="L60"/>
  <c r="K60"/>
  <c r="P59"/>
  <c r="N59"/>
  <c r="Q59" s="1"/>
  <c r="J59"/>
  <c r="I59"/>
  <c r="K59" s="1"/>
  <c r="P58"/>
  <c r="N58"/>
  <c r="Q58" s="1"/>
  <c r="L58"/>
  <c r="K58"/>
  <c r="P57"/>
  <c r="N57"/>
  <c r="Q57" s="1"/>
  <c r="J57"/>
  <c r="I57"/>
  <c r="L57" s="1"/>
  <c r="P56"/>
  <c r="N56"/>
  <c r="Q56" s="1"/>
  <c r="L56"/>
  <c r="K56"/>
  <c r="P55"/>
  <c r="N55"/>
  <c r="Q55" s="1"/>
  <c r="J55"/>
  <c r="I55"/>
  <c r="L55" s="1"/>
  <c r="P54"/>
  <c r="N54"/>
  <c r="Q54" s="1"/>
  <c r="L54"/>
  <c r="K54"/>
  <c r="P53"/>
  <c r="N53"/>
  <c r="Q53" s="1"/>
  <c r="J53"/>
  <c r="I53"/>
  <c r="L53" s="1"/>
  <c r="P52"/>
  <c r="N52"/>
  <c r="Q52" s="1"/>
  <c r="L52"/>
  <c r="K52"/>
  <c r="P51"/>
  <c r="N51"/>
  <c r="Q51" s="1"/>
  <c r="J51"/>
  <c r="I51"/>
  <c r="L51" s="1"/>
  <c r="P50"/>
  <c r="N50"/>
  <c r="Q50" s="1"/>
  <c r="L50"/>
  <c r="K50"/>
  <c r="P49"/>
  <c r="N49"/>
  <c r="Q49" s="1"/>
  <c r="J49"/>
  <c r="I49"/>
  <c r="L49" s="1"/>
  <c r="P48"/>
  <c r="N48"/>
  <c r="Q48" s="1"/>
  <c r="L48"/>
  <c r="K48"/>
  <c r="P47"/>
  <c r="N47"/>
  <c r="Q47" s="1"/>
  <c r="J47"/>
  <c r="I47"/>
  <c r="K47" s="1"/>
  <c r="P46"/>
  <c r="N46"/>
  <c r="Q46" s="1"/>
  <c r="L46"/>
  <c r="K46"/>
  <c r="P45"/>
  <c r="N45"/>
  <c r="Q45" s="1"/>
  <c r="J45"/>
  <c r="I45"/>
  <c r="K45" s="1"/>
  <c r="P44"/>
  <c r="N44"/>
  <c r="Q44" s="1"/>
  <c r="L44"/>
  <c r="K44"/>
  <c r="P43"/>
  <c r="N43"/>
  <c r="Q43" s="1"/>
  <c r="J43"/>
  <c r="I43"/>
  <c r="K43" s="1"/>
  <c r="P42"/>
  <c r="N42"/>
  <c r="Q42" s="1"/>
  <c r="L42"/>
  <c r="K42"/>
  <c r="P41"/>
  <c r="N41"/>
  <c r="Q41" s="1"/>
  <c r="J41"/>
  <c r="I41"/>
  <c r="K41" s="1"/>
  <c r="P40"/>
  <c r="N40"/>
  <c r="Q40" s="1"/>
  <c r="L40"/>
  <c r="K40"/>
  <c r="P39"/>
  <c r="N39"/>
  <c r="Q39" s="1"/>
  <c r="J39"/>
  <c r="I39"/>
  <c r="K39" s="1"/>
  <c r="P38"/>
  <c r="N38"/>
  <c r="Q38" s="1"/>
  <c r="L38"/>
  <c r="K38"/>
  <c r="P37"/>
  <c r="N37"/>
  <c r="Q37" s="1"/>
  <c r="J37"/>
  <c r="I37"/>
  <c r="K37" s="1"/>
  <c r="P36"/>
  <c r="N36"/>
  <c r="Q36" s="1"/>
  <c r="L36"/>
  <c r="K36"/>
  <c r="P35"/>
  <c r="N35"/>
  <c r="Q35" s="1"/>
  <c r="J35"/>
  <c r="I35"/>
  <c r="L35" s="1"/>
  <c r="P34"/>
  <c r="N34"/>
  <c r="Q34" s="1"/>
  <c r="L34"/>
  <c r="K34"/>
  <c r="P33"/>
  <c r="N33"/>
  <c r="Q33" s="1"/>
  <c r="J33"/>
  <c r="I33"/>
  <c r="K33" s="1"/>
  <c r="P32"/>
  <c r="N32"/>
  <c r="Q32" s="1"/>
  <c r="L32"/>
  <c r="K32"/>
  <c r="P31"/>
  <c r="N31"/>
  <c r="Q31" s="1"/>
  <c r="J31"/>
  <c r="I31"/>
  <c r="L31" s="1"/>
  <c r="P30"/>
  <c r="N30"/>
  <c r="Q30" s="1"/>
  <c r="L30"/>
  <c r="K30"/>
  <c r="P29"/>
  <c r="N29"/>
  <c r="Q29" s="1"/>
  <c r="J29"/>
  <c r="I29"/>
  <c r="L29" s="1"/>
  <c r="P28"/>
  <c r="N28"/>
  <c r="Q28" s="1"/>
  <c r="L28"/>
  <c r="K28"/>
  <c r="P27"/>
  <c r="N27"/>
  <c r="Q27" s="1"/>
  <c r="J27"/>
  <c r="I27"/>
  <c r="K27" s="1"/>
  <c r="P26"/>
  <c r="N26"/>
  <c r="Q26" s="1"/>
  <c r="L26"/>
  <c r="K26"/>
  <c r="P25"/>
  <c r="N25"/>
  <c r="Q25" s="1"/>
  <c r="J25"/>
  <c r="I25"/>
  <c r="K25" s="1"/>
  <c r="P24"/>
  <c r="N24"/>
  <c r="Q24" s="1"/>
  <c r="L24"/>
  <c r="K24"/>
  <c r="P23"/>
  <c r="N23"/>
  <c r="Q23" s="1"/>
  <c r="J23"/>
  <c r="I23"/>
  <c r="L23" s="1"/>
  <c r="P22"/>
  <c r="N22"/>
  <c r="Q22" s="1"/>
  <c r="L22"/>
  <c r="K22"/>
  <c r="P21"/>
  <c r="N21"/>
  <c r="Q21" s="1"/>
  <c r="J21"/>
  <c r="I21"/>
  <c r="K21" s="1"/>
  <c r="P20"/>
  <c r="N20"/>
  <c r="Q20" s="1"/>
  <c r="L20"/>
  <c r="K20"/>
  <c r="P19"/>
  <c r="N19"/>
  <c r="Q19" s="1"/>
  <c r="J19"/>
  <c r="I19"/>
  <c r="L19" s="1"/>
  <c r="P18"/>
  <c r="N18"/>
  <c r="Q18" s="1"/>
  <c r="L18"/>
  <c r="K18"/>
  <c r="P17"/>
  <c r="N17"/>
  <c r="Q17" s="1"/>
  <c r="J17"/>
  <c r="I17"/>
  <c r="L17" s="1"/>
  <c r="P16"/>
  <c r="N16"/>
  <c r="Q16" s="1"/>
  <c r="L16"/>
  <c r="K16"/>
  <c r="P15"/>
  <c r="N15"/>
  <c r="Q15" s="1"/>
  <c r="J15"/>
  <c r="I15"/>
  <c r="L15" s="1"/>
  <c r="P14"/>
  <c r="N14"/>
  <c r="Q14" s="1"/>
  <c r="L14"/>
  <c r="K14"/>
  <c r="P13"/>
  <c r="N13"/>
  <c r="Q13" s="1"/>
  <c r="J13"/>
  <c r="I13"/>
  <c r="K13" s="1"/>
  <c r="P12"/>
  <c r="N12"/>
  <c r="Q12" s="1"/>
  <c r="L12"/>
  <c r="K12"/>
  <c r="P11"/>
  <c r="N11"/>
  <c r="Q11" s="1"/>
  <c r="J11"/>
  <c r="I11"/>
  <c r="L11" s="1"/>
  <c r="P10"/>
  <c r="N10"/>
  <c r="Q10" s="1"/>
  <c r="L10"/>
  <c r="K10"/>
  <c r="P9"/>
  <c r="N9"/>
  <c r="Q9" s="1"/>
  <c r="J9"/>
  <c r="I9"/>
  <c r="K9" s="1"/>
  <c r="P8"/>
  <c r="N8"/>
  <c r="Q8" s="1"/>
  <c r="L8"/>
  <c r="K8"/>
  <c r="P7"/>
  <c r="N7"/>
  <c r="Q7" s="1"/>
  <c r="J7"/>
  <c r="I7"/>
  <c r="L7" s="1"/>
  <c r="P6"/>
  <c r="N6"/>
  <c r="Q6" s="1"/>
  <c r="L6"/>
  <c r="K6"/>
  <c r="P5"/>
  <c r="N5"/>
  <c r="Q5" s="1"/>
  <c r="J5"/>
  <c r="I5"/>
  <c r="L5" s="1"/>
  <c r="P4"/>
  <c r="N4"/>
  <c r="Q4" s="1"/>
  <c r="L4"/>
  <c r="K4"/>
  <c r="P3"/>
  <c r="N3"/>
  <c r="F358" s="1"/>
  <c r="J3"/>
  <c r="I3"/>
  <c r="L3" s="1"/>
  <c r="P2"/>
  <c r="N2"/>
  <c r="L2"/>
  <c r="K2"/>
  <c r="K25" i="7"/>
  <c r="K26"/>
  <c r="K27"/>
  <c r="K28"/>
  <c r="K29"/>
  <c r="K30"/>
  <c r="K24"/>
  <c r="K23"/>
  <c r="K22"/>
  <c r="K21"/>
  <c r="K20"/>
  <c r="K19"/>
  <c r="K18"/>
  <c r="K17"/>
  <c r="K16"/>
  <c r="K15"/>
  <c r="K14"/>
  <c r="K13"/>
  <c r="K12"/>
  <c r="K11"/>
  <c r="K10"/>
  <c r="K9"/>
  <c r="K8"/>
  <c r="K7"/>
  <c r="K6"/>
  <c r="K5"/>
  <c r="K4"/>
  <c r="K3"/>
  <c r="K2"/>
  <c r="O139" i="4"/>
  <c r="O142"/>
  <c r="K3" i="6"/>
  <c r="K4"/>
  <c r="K5"/>
  <c r="K6"/>
  <c r="K7"/>
  <c r="K8"/>
  <c r="K9"/>
  <c r="K10"/>
  <c r="K11"/>
  <c r="K12"/>
  <c r="K13"/>
  <c r="K14"/>
  <c r="K15"/>
  <c r="K16"/>
  <c r="K17"/>
  <c r="K18"/>
  <c r="K19"/>
  <c r="K20"/>
  <c r="K21"/>
  <c r="K22"/>
  <c r="K23"/>
  <c r="K24"/>
  <c r="K2"/>
  <c r="O2" i="4"/>
  <c r="N61"/>
  <c r="N4"/>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291"/>
  <c r="O292"/>
  <c r="O290"/>
  <c r="O274"/>
  <c r="O275"/>
  <c r="O276"/>
  <c r="O277"/>
  <c r="O278"/>
  <c r="O279"/>
  <c r="O280"/>
  <c r="O281"/>
  <c r="O282"/>
  <c r="O283"/>
  <c r="O273"/>
  <c r="O272"/>
  <c r="O264"/>
  <c r="O265"/>
  <c r="O266"/>
  <c r="O267"/>
  <c r="O268"/>
  <c r="O269"/>
  <c r="O263"/>
  <c r="O262"/>
  <c r="O250"/>
  <c r="O251"/>
  <c r="O252"/>
  <c r="O253"/>
  <c r="O254"/>
  <c r="O255"/>
  <c r="O256"/>
  <c r="O257"/>
  <c r="O258"/>
  <c r="O259"/>
  <c r="O249"/>
  <c r="O248"/>
  <c r="O242"/>
  <c r="O243"/>
  <c r="O241"/>
  <c r="O240"/>
  <c r="O222"/>
  <c r="O223"/>
  <c r="O224"/>
  <c r="O225"/>
  <c r="O226"/>
  <c r="O227"/>
  <c r="O228"/>
  <c r="O229"/>
  <c r="O230"/>
  <c r="O231"/>
  <c r="O232"/>
  <c r="O233"/>
  <c r="O234"/>
  <c r="O235"/>
  <c r="O236"/>
  <c r="O237"/>
  <c r="O221"/>
  <c r="O220"/>
  <c r="O216"/>
  <c r="O217"/>
  <c r="O215"/>
  <c r="O198"/>
  <c r="O199"/>
  <c r="O200"/>
  <c r="O201"/>
  <c r="O202"/>
  <c r="O203"/>
  <c r="O204"/>
  <c r="O205"/>
  <c r="O206"/>
  <c r="O207"/>
  <c r="O208"/>
  <c r="O209"/>
  <c r="O196"/>
  <c r="O197"/>
  <c r="O195"/>
  <c r="O194"/>
  <c r="O138"/>
  <c r="O140"/>
  <c r="O141"/>
  <c r="O143"/>
  <c r="O144"/>
  <c r="O145"/>
  <c r="O146"/>
  <c r="O147"/>
  <c r="O148"/>
  <c r="O149"/>
  <c r="O150"/>
  <c r="O151"/>
  <c r="O152"/>
  <c r="O153"/>
  <c r="O154"/>
  <c r="O155"/>
  <c r="O156"/>
  <c r="O157"/>
  <c r="O158"/>
  <c r="O159"/>
  <c r="O160"/>
  <c r="O161"/>
  <c r="O162"/>
  <c r="O163"/>
  <c r="O164"/>
  <c r="O165"/>
  <c r="O166"/>
  <c r="O167"/>
  <c r="O168"/>
  <c r="O169"/>
  <c r="O172"/>
  <c r="O173"/>
  <c r="O174"/>
  <c r="O175"/>
  <c r="O176"/>
  <c r="O177"/>
  <c r="O178"/>
  <c r="O179"/>
  <c r="O180"/>
  <c r="O181"/>
  <c r="O182"/>
  <c r="O183"/>
  <c r="O184"/>
  <c r="O185"/>
  <c r="O186"/>
  <c r="O187"/>
  <c r="O188"/>
  <c r="O189"/>
  <c r="O190"/>
  <c r="O191"/>
  <c r="O137"/>
  <c r="O136"/>
  <c r="O11"/>
  <c r="O77"/>
  <c r="O78"/>
  <c r="O79"/>
  <c r="O80"/>
  <c r="O81"/>
  <c r="O82"/>
  <c r="O83"/>
  <c r="O84"/>
  <c r="O85"/>
  <c r="O86"/>
  <c r="O87"/>
  <c r="O88"/>
  <c r="O89"/>
  <c r="O90"/>
  <c r="O91"/>
  <c r="O92"/>
  <c r="O93"/>
  <c r="O94"/>
  <c r="O95"/>
  <c r="O96"/>
  <c r="O97"/>
  <c r="O98"/>
  <c r="O99"/>
  <c r="O100"/>
  <c r="O101"/>
  <c r="O102"/>
  <c r="O103"/>
  <c r="O104"/>
  <c r="O105"/>
  <c r="O106"/>
  <c r="O107"/>
  <c r="O108"/>
  <c r="O109"/>
  <c r="O110"/>
  <c r="O111"/>
  <c r="O112"/>
  <c r="O113"/>
  <c r="O76"/>
  <c r="O75"/>
  <c r="O73"/>
  <c r="O74"/>
  <c r="O72"/>
  <c r="O10"/>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4"/>
  <c r="O5"/>
  <c r="O6"/>
  <c r="O7"/>
  <c r="O8"/>
  <c r="O9"/>
  <c r="O3"/>
  <c r="J4" i="6"/>
  <c r="J5"/>
  <c r="J6"/>
  <c r="J7"/>
  <c r="J8"/>
  <c r="J9"/>
  <c r="J10"/>
  <c r="J11"/>
  <c r="J12"/>
  <c r="J13"/>
  <c r="J14"/>
  <c r="J15"/>
  <c r="J16"/>
  <c r="J17"/>
  <c r="J18"/>
  <c r="J19"/>
  <c r="J20"/>
  <c r="J21"/>
  <c r="J22"/>
  <c r="J23"/>
  <c r="J24"/>
  <c r="J3"/>
  <c r="J2"/>
  <c r="J14" i="7"/>
  <c r="J15"/>
  <c r="J16"/>
  <c r="J17"/>
  <c r="J18"/>
  <c r="J19"/>
  <c r="J20"/>
  <c r="J21"/>
  <c r="J22"/>
  <c r="J23"/>
  <c r="J24"/>
  <c r="J25"/>
  <c r="J26"/>
  <c r="J27"/>
  <c r="J28"/>
  <c r="J29"/>
  <c r="J30"/>
  <c r="J4"/>
  <c r="J5"/>
  <c r="J6"/>
  <c r="J7"/>
  <c r="J8"/>
  <c r="J9"/>
  <c r="J10"/>
  <c r="J11"/>
  <c r="J12"/>
  <c r="J13"/>
  <c r="J3"/>
  <c r="J2"/>
  <c r="J4" i="9"/>
  <c r="J5"/>
  <c r="J6"/>
  <c r="J7"/>
  <c r="J8"/>
  <c r="J9"/>
  <c r="J10"/>
  <c r="J11"/>
  <c r="J12"/>
  <c r="J13"/>
  <c r="J14"/>
  <c r="J15"/>
  <c r="J16"/>
  <c r="J17"/>
  <c r="J18"/>
  <c r="J19"/>
  <c r="J20"/>
  <c r="J21"/>
  <c r="J22"/>
  <c r="J23"/>
  <c r="J24"/>
  <c r="J25"/>
  <c r="J26"/>
  <c r="J27"/>
  <c r="J28"/>
  <c r="J29"/>
  <c r="J3"/>
  <c r="J2"/>
  <c r="N217" i="4"/>
  <c r="Q217" s="1"/>
  <c r="N258"/>
  <c r="Q258" s="1"/>
  <c r="N259"/>
  <c r="P349"/>
  <c r="N349"/>
  <c r="Q349" s="1"/>
  <c r="L349"/>
  <c r="K349"/>
  <c r="P348"/>
  <c r="N348"/>
  <c r="Q348" s="1"/>
  <c r="L348"/>
  <c r="K348"/>
  <c r="P347"/>
  <c r="N347"/>
  <c r="Q347" s="1"/>
  <c r="L347"/>
  <c r="K347"/>
  <c r="P346"/>
  <c r="N346"/>
  <c r="Q346" s="1"/>
  <c r="L346"/>
  <c r="K346"/>
  <c r="P345"/>
  <c r="N345"/>
  <c r="Q345" s="1"/>
  <c r="L345"/>
  <c r="K345"/>
  <c r="P344"/>
  <c r="N344"/>
  <c r="Q344" s="1"/>
  <c r="L344"/>
  <c r="K344"/>
  <c r="P343"/>
  <c r="N343"/>
  <c r="Q343" s="1"/>
  <c r="L343"/>
  <c r="K343"/>
  <c r="P342"/>
  <c r="N342"/>
  <c r="Q342" s="1"/>
  <c r="L342"/>
  <c r="K342"/>
  <c r="P341"/>
  <c r="N341"/>
  <c r="Q341" s="1"/>
  <c r="L341"/>
  <c r="K341"/>
  <c r="P340"/>
  <c r="N340"/>
  <c r="Q340" s="1"/>
  <c r="L340"/>
  <c r="K340"/>
  <c r="P339"/>
  <c r="N339"/>
  <c r="Q339" s="1"/>
  <c r="L339"/>
  <c r="K339"/>
  <c r="P338"/>
  <c r="N338"/>
  <c r="Q338" s="1"/>
  <c r="L338"/>
  <c r="K338"/>
  <c r="P337"/>
  <c r="N337"/>
  <c r="Q337" s="1"/>
  <c r="L337"/>
  <c r="K337"/>
  <c r="P336"/>
  <c r="N336"/>
  <c r="Q336" s="1"/>
  <c r="L336"/>
  <c r="K336"/>
  <c r="P335"/>
  <c r="N335"/>
  <c r="Q335" s="1"/>
  <c r="L335"/>
  <c r="K335"/>
  <c r="P334"/>
  <c r="N334"/>
  <c r="Q334" s="1"/>
  <c r="L334"/>
  <c r="K334"/>
  <c r="P333"/>
  <c r="N333"/>
  <c r="Q333" s="1"/>
  <c r="L333"/>
  <c r="K333"/>
  <c r="P332"/>
  <c r="N332"/>
  <c r="Q332" s="1"/>
  <c r="L332"/>
  <c r="K332"/>
  <c r="P331"/>
  <c r="N331"/>
  <c r="Q331" s="1"/>
  <c r="L331"/>
  <c r="K331"/>
  <c r="P330"/>
  <c r="N330"/>
  <c r="Q330" s="1"/>
  <c r="L330"/>
  <c r="K330"/>
  <c r="P329"/>
  <c r="N329"/>
  <c r="Q329" s="1"/>
  <c r="L329"/>
  <c r="K329"/>
  <c r="P328"/>
  <c r="N328"/>
  <c r="Q328" s="1"/>
  <c r="L328"/>
  <c r="K328"/>
  <c r="P327"/>
  <c r="N327"/>
  <c r="Q327" s="1"/>
  <c r="L327"/>
  <c r="K327"/>
  <c r="P326"/>
  <c r="N326"/>
  <c r="Q326" s="1"/>
  <c r="L326"/>
  <c r="K326"/>
  <c r="P325"/>
  <c r="N325"/>
  <c r="Q325" s="1"/>
  <c r="L325"/>
  <c r="K325"/>
  <c r="P324"/>
  <c r="N324"/>
  <c r="Q324" s="1"/>
  <c r="L324"/>
  <c r="K324"/>
  <c r="P323"/>
  <c r="N323"/>
  <c r="Q323" s="1"/>
  <c r="L323"/>
  <c r="K323"/>
  <c r="P322"/>
  <c r="N322"/>
  <c r="Q322" s="1"/>
  <c r="L322"/>
  <c r="K322"/>
  <c r="P321"/>
  <c r="N321"/>
  <c r="Q321" s="1"/>
  <c r="L321"/>
  <c r="K321"/>
  <c r="P320"/>
  <c r="N320"/>
  <c r="Q320" s="1"/>
  <c r="L320"/>
  <c r="K320"/>
  <c r="P319"/>
  <c r="N319"/>
  <c r="Q319" s="1"/>
  <c r="L319"/>
  <c r="K319"/>
  <c r="P318"/>
  <c r="N318"/>
  <c r="Q318" s="1"/>
  <c r="L318"/>
  <c r="K318"/>
  <c r="P317"/>
  <c r="N317"/>
  <c r="Q317" s="1"/>
  <c r="L317"/>
  <c r="K317"/>
  <c r="P316"/>
  <c r="N316"/>
  <c r="Q316" s="1"/>
  <c r="L316"/>
  <c r="K316"/>
  <c r="P315"/>
  <c r="N315"/>
  <c r="Q315" s="1"/>
  <c r="L315"/>
  <c r="K315"/>
  <c r="P314"/>
  <c r="N314"/>
  <c r="Q314" s="1"/>
  <c r="L314"/>
  <c r="K314"/>
  <c r="P313"/>
  <c r="N313"/>
  <c r="Q313" s="1"/>
  <c r="L313"/>
  <c r="K313"/>
  <c r="P312"/>
  <c r="N312"/>
  <c r="Q312" s="1"/>
  <c r="L312"/>
  <c r="K312"/>
  <c r="P311"/>
  <c r="N311"/>
  <c r="Q311" s="1"/>
  <c r="L311"/>
  <c r="K311"/>
  <c r="P310"/>
  <c r="N310"/>
  <c r="Q310" s="1"/>
  <c r="L310"/>
  <c r="K310"/>
  <c r="P309"/>
  <c r="N309"/>
  <c r="Q309" s="1"/>
  <c r="L309"/>
  <c r="K309"/>
  <c r="P308"/>
  <c r="N308"/>
  <c r="Q308" s="1"/>
  <c r="L308"/>
  <c r="K308"/>
  <c r="P307"/>
  <c r="N307"/>
  <c r="Q307" s="1"/>
  <c r="L307"/>
  <c r="K307"/>
  <c r="P306"/>
  <c r="N306"/>
  <c r="Q306" s="1"/>
  <c r="L306"/>
  <c r="K306"/>
  <c r="P305"/>
  <c r="N305"/>
  <c r="Q305" s="1"/>
  <c r="L305"/>
  <c r="K305"/>
  <c r="P304"/>
  <c r="N304"/>
  <c r="Q304" s="1"/>
  <c r="L304"/>
  <c r="K304"/>
  <c r="P303"/>
  <c r="N303"/>
  <c r="Q303" s="1"/>
  <c r="L303"/>
  <c r="K303"/>
  <c r="P302"/>
  <c r="N302"/>
  <c r="Q302" s="1"/>
  <c r="L302"/>
  <c r="K302"/>
  <c r="P301"/>
  <c r="N301"/>
  <c r="Q301" s="1"/>
  <c r="L301"/>
  <c r="K301"/>
  <c r="P300"/>
  <c r="N300"/>
  <c r="Q300" s="1"/>
  <c r="L300"/>
  <c r="K300"/>
  <c r="P299"/>
  <c r="N299"/>
  <c r="Q299" s="1"/>
  <c r="L299"/>
  <c r="K299"/>
  <c r="P298"/>
  <c r="N298"/>
  <c r="Q298" s="1"/>
  <c r="L298"/>
  <c r="K298"/>
  <c r="P297"/>
  <c r="N297"/>
  <c r="Q297" s="1"/>
  <c r="L297"/>
  <c r="K297"/>
  <c r="P296"/>
  <c r="N296"/>
  <c r="Q296" s="1"/>
  <c r="L296"/>
  <c r="K296"/>
  <c r="P295"/>
  <c r="N295"/>
  <c r="Q295" s="1"/>
  <c r="L295"/>
  <c r="K295"/>
  <c r="P294"/>
  <c r="N294"/>
  <c r="Q294" s="1"/>
  <c r="L294"/>
  <c r="K294"/>
  <c r="P293"/>
  <c r="N293"/>
  <c r="Q293" s="1"/>
  <c r="L293"/>
  <c r="K293"/>
  <c r="P292"/>
  <c r="N292"/>
  <c r="Q292" s="1"/>
  <c r="L292"/>
  <c r="K292"/>
  <c r="P291"/>
  <c r="N291"/>
  <c r="Q291" s="1"/>
  <c r="L291"/>
  <c r="K291"/>
  <c r="P290"/>
  <c r="N290"/>
  <c r="Q290" s="1"/>
  <c r="L290"/>
  <c r="K290"/>
  <c r="P289"/>
  <c r="P288"/>
  <c r="P287"/>
  <c r="P286"/>
  <c r="P285"/>
  <c r="P284"/>
  <c r="P283"/>
  <c r="N283"/>
  <c r="Q283" s="1"/>
  <c r="L283"/>
  <c r="K283"/>
  <c r="P282"/>
  <c r="N282"/>
  <c r="Q282" s="1"/>
  <c r="L282"/>
  <c r="K282"/>
  <c r="P281"/>
  <c r="N281"/>
  <c r="Q281" s="1"/>
  <c r="L281"/>
  <c r="K281"/>
  <c r="P280"/>
  <c r="N280"/>
  <c r="Q280" s="1"/>
  <c r="L280"/>
  <c r="K280"/>
  <c r="P279"/>
  <c r="N279"/>
  <c r="Q279" s="1"/>
  <c r="L279"/>
  <c r="K279"/>
  <c r="P278"/>
  <c r="N278"/>
  <c r="Q278" s="1"/>
  <c r="L278"/>
  <c r="K278"/>
  <c r="P277"/>
  <c r="N277"/>
  <c r="Q277" s="1"/>
  <c r="L277"/>
  <c r="K277"/>
  <c r="P276"/>
  <c r="N276"/>
  <c r="Q276" s="1"/>
  <c r="L276"/>
  <c r="K276"/>
  <c r="P275"/>
  <c r="N275"/>
  <c r="Q275" s="1"/>
  <c r="P274"/>
  <c r="N274"/>
  <c r="Q274" s="1"/>
  <c r="P273"/>
  <c r="N273"/>
  <c r="Q273" s="1"/>
  <c r="P272"/>
  <c r="N272"/>
  <c r="Q272" s="1"/>
  <c r="P271"/>
  <c r="P270"/>
  <c r="P269"/>
  <c r="N269"/>
  <c r="Q269" s="1"/>
  <c r="L269"/>
  <c r="K269"/>
  <c r="P268"/>
  <c r="N268"/>
  <c r="Q268" s="1"/>
  <c r="L268"/>
  <c r="K268"/>
  <c r="P267"/>
  <c r="N267"/>
  <c r="Q267" s="1"/>
  <c r="L267"/>
  <c r="K267"/>
  <c r="P266"/>
  <c r="N266"/>
  <c r="Q266" s="1"/>
  <c r="L266"/>
  <c r="K266"/>
  <c r="P265"/>
  <c r="N265"/>
  <c r="Q265" s="1"/>
  <c r="P264"/>
  <c r="N264"/>
  <c r="Q264" s="1"/>
  <c r="P263"/>
  <c r="N263"/>
  <c r="Q263" s="1"/>
  <c r="P262"/>
  <c r="N262"/>
  <c r="Q262" s="1"/>
  <c r="P261"/>
  <c r="P260"/>
  <c r="P259"/>
  <c r="Q259"/>
  <c r="P258"/>
  <c r="P257"/>
  <c r="N257"/>
  <c r="Q257" s="1"/>
  <c r="L257"/>
  <c r="K257"/>
  <c r="P256"/>
  <c r="N256"/>
  <c r="Q256" s="1"/>
  <c r="L256"/>
  <c r="K256"/>
  <c r="P255"/>
  <c r="N255"/>
  <c r="Q255" s="1"/>
  <c r="L255"/>
  <c r="K255"/>
  <c r="P254"/>
  <c r="N254"/>
  <c r="Q254" s="1"/>
  <c r="L254"/>
  <c r="K254"/>
  <c r="P253"/>
  <c r="N253"/>
  <c r="Q253" s="1"/>
  <c r="P252"/>
  <c r="N252"/>
  <c r="Q252" s="1"/>
  <c r="P251"/>
  <c r="N251"/>
  <c r="Q251" s="1"/>
  <c r="L251"/>
  <c r="K251"/>
  <c r="P250"/>
  <c r="N250"/>
  <c r="Q250" s="1"/>
  <c r="L250"/>
  <c r="K250"/>
  <c r="P249"/>
  <c r="N249"/>
  <c r="Q249" s="1"/>
  <c r="L249"/>
  <c r="K249"/>
  <c r="P248"/>
  <c r="N248"/>
  <c r="Q248" s="1"/>
  <c r="L248"/>
  <c r="K248"/>
  <c r="P247"/>
  <c r="P246"/>
  <c r="P245"/>
  <c r="P244"/>
  <c r="P243"/>
  <c r="N243"/>
  <c r="Q243" s="1"/>
  <c r="P242"/>
  <c r="N242"/>
  <c r="Q242" s="1"/>
  <c r="P241"/>
  <c r="N241"/>
  <c r="Q241" s="1"/>
  <c r="P240"/>
  <c r="N240"/>
  <c r="Q240" s="1"/>
  <c r="P239"/>
  <c r="P238"/>
  <c r="P237"/>
  <c r="N237"/>
  <c r="Q237" s="1"/>
  <c r="L237"/>
  <c r="K237"/>
  <c r="P236"/>
  <c r="N236"/>
  <c r="Q236" s="1"/>
  <c r="L236"/>
  <c r="K236"/>
  <c r="P235"/>
  <c r="N235"/>
  <c r="Q235" s="1"/>
  <c r="L235"/>
  <c r="K235"/>
  <c r="P234"/>
  <c r="N234"/>
  <c r="Q234" s="1"/>
  <c r="L234"/>
  <c r="K234"/>
  <c r="P233"/>
  <c r="N233"/>
  <c r="Q233" s="1"/>
  <c r="L233"/>
  <c r="K233"/>
  <c r="P232"/>
  <c r="N232"/>
  <c r="Q232" s="1"/>
  <c r="L232"/>
  <c r="K232"/>
  <c r="P231"/>
  <c r="N231"/>
  <c r="Q231" s="1"/>
  <c r="L231"/>
  <c r="K231"/>
  <c r="P230"/>
  <c r="N230"/>
  <c r="Q230" s="1"/>
  <c r="L230"/>
  <c r="K230"/>
  <c r="P229"/>
  <c r="N229"/>
  <c r="Q229" s="1"/>
  <c r="L229"/>
  <c r="K229"/>
  <c r="P228"/>
  <c r="N228"/>
  <c r="Q228" s="1"/>
  <c r="L228"/>
  <c r="K228"/>
  <c r="P227"/>
  <c r="N227"/>
  <c r="Q227" s="1"/>
  <c r="L227"/>
  <c r="K227"/>
  <c r="P226"/>
  <c r="N226"/>
  <c r="Q226" s="1"/>
  <c r="L226"/>
  <c r="K226"/>
  <c r="P225"/>
  <c r="N225"/>
  <c r="Q225" s="1"/>
  <c r="L225"/>
  <c r="K225"/>
  <c r="P224"/>
  <c r="N224"/>
  <c r="Q224" s="1"/>
  <c r="L224"/>
  <c r="K224"/>
  <c r="P223"/>
  <c r="N223"/>
  <c r="Q223" s="1"/>
  <c r="L223"/>
  <c r="K223"/>
  <c r="P222"/>
  <c r="N222"/>
  <c r="Q222" s="1"/>
  <c r="L222"/>
  <c r="K222"/>
  <c r="P221"/>
  <c r="N221"/>
  <c r="Q221" s="1"/>
  <c r="L221"/>
  <c r="K221"/>
  <c r="P220"/>
  <c r="N220"/>
  <c r="Q220" s="1"/>
  <c r="L220"/>
  <c r="K220"/>
  <c r="P219"/>
  <c r="P218"/>
  <c r="P217"/>
  <c r="L217"/>
  <c r="K217"/>
  <c r="P216"/>
  <c r="N216"/>
  <c r="Q216" s="1"/>
  <c r="L216"/>
  <c r="K216"/>
  <c r="P215"/>
  <c r="N215"/>
  <c r="Q215" s="1"/>
  <c r="L215"/>
  <c r="K215"/>
  <c r="P214"/>
  <c r="P213"/>
  <c r="P212"/>
  <c r="P211"/>
  <c r="N211"/>
  <c r="Q211" s="1"/>
  <c r="L211"/>
  <c r="K211"/>
  <c r="P210"/>
  <c r="N210"/>
  <c r="Q210" s="1"/>
  <c r="L210"/>
  <c r="K210"/>
  <c r="P209"/>
  <c r="N209"/>
  <c r="Q209" s="1"/>
  <c r="P208"/>
  <c r="N208"/>
  <c r="Q208" s="1"/>
  <c r="P207"/>
  <c r="N207"/>
  <c r="Q207" s="1"/>
  <c r="P206"/>
  <c r="N206"/>
  <c r="Q206" s="1"/>
  <c r="P205"/>
  <c r="N205"/>
  <c r="Q205" s="1"/>
  <c r="P204"/>
  <c r="N204"/>
  <c r="Q204" s="1"/>
  <c r="P203"/>
  <c r="N203"/>
  <c r="Q203" s="1"/>
  <c r="L203"/>
  <c r="K203"/>
  <c r="P202"/>
  <c r="N202"/>
  <c r="Q202" s="1"/>
  <c r="L202"/>
  <c r="K202"/>
  <c r="P201"/>
  <c r="N201"/>
  <c r="Q201" s="1"/>
  <c r="L201"/>
  <c r="K201"/>
  <c r="P200"/>
  <c r="N200"/>
  <c r="Q200" s="1"/>
  <c r="L200"/>
  <c r="K200"/>
  <c r="P199"/>
  <c r="N199"/>
  <c r="Q199" s="1"/>
  <c r="L199"/>
  <c r="K199"/>
  <c r="P198"/>
  <c r="N198"/>
  <c r="Q198" s="1"/>
  <c r="L198"/>
  <c r="K198"/>
  <c r="P197"/>
  <c r="N197"/>
  <c r="Q197" s="1"/>
  <c r="L197"/>
  <c r="K197"/>
  <c r="P196"/>
  <c r="N196"/>
  <c r="Q196" s="1"/>
  <c r="L196"/>
  <c r="K196"/>
  <c r="P195"/>
  <c r="N195"/>
  <c r="Q195" s="1"/>
  <c r="L195"/>
  <c r="K195"/>
  <c r="P194"/>
  <c r="N194"/>
  <c r="Q194" s="1"/>
  <c r="L194"/>
  <c r="K194"/>
  <c r="P193"/>
  <c r="P192"/>
  <c r="P191"/>
  <c r="N191"/>
  <c r="Q191" s="1"/>
  <c r="L191"/>
  <c r="K191"/>
  <c r="P190"/>
  <c r="N190"/>
  <c r="Q190" s="1"/>
  <c r="L190"/>
  <c r="K190"/>
  <c r="P189"/>
  <c r="N189"/>
  <c r="Q189" s="1"/>
  <c r="L189"/>
  <c r="K189"/>
  <c r="P188"/>
  <c r="N188"/>
  <c r="Q188" s="1"/>
  <c r="L188"/>
  <c r="K188"/>
  <c r="P187"/>
  <c r="N187"/>
  <c r="Q187" s="1"/>
  <c r="L187"/>
  <c r="K187"/>
  <c r="P186"/>
  <c r="N186"/>
  <c r="Q186" s="1"/>
  <c r="L186"/>
  <c r="K186"/>
  <c r="P185"/>
  <c r="N185"/>
  <c r="Q185" s="1"/>
  <c r="L185"/>
  <c r="K185"/>
  <c r="P184"/>
  <c r="N184"/>
  <c r="Q184" s="1"/>
  <c r="L184"/>
  <c r="K184"/>
  <c r="P183"/>
  <c r="N183"/>
  <c r="Q183" s="1"/>
  <c r="L183"/>
  <c r="K183"/>
  <c r="P182"/>
  <c r="N182"/>
  <c r="Q182" s="1"/>
  <c r="L182"/>
  <c r="K182"/>
  <c r="P181"/>
  <c r="N181"/>
  <c r="Q181" s="1"/>
  <c r="L181"/>
  <c r="K181"/>
  <c r="P180"/>
  <c r="N180"/>
  <c r="Q180" s="1"/>
  <c r="L180"/>
  <c r="K180"/>
  <c r="P179"/>
  <c r="N179"/>
  <c r="Q179" s="1"/>
  <c r="L179"/>
  <c r="K179"/>
  <c r="P178"/>
  <c r="N178"/>
  <c r="Q178" s="1"/>
  <c r="L178"/>
  <c r="K178"/>
  <c r="P177"/>
  <c r="N177"/>
  <c r="Q177" s="1"/>
  <c r="L177"/>
  <c r="K177"/>
  <c r="P176"/>
  <c r="N176"/>
  <c r="Q176" s="1"/>
  <c r="L176"/>
  <c r="K176"/>
  <c r="P175"/>
  <c r="N175"/>
  <c r="Q175" s="1"/>
  <c r="L175"/>
  <c r="K175"/>
  <c r="P174"/>
  <c r="N174"/>
  <c r="Q174" s="1"/>
  <c r="L174"/>
  <c r="K174"/>
  <c r="P173"/>
  <c r="N173"/>
  <c r="Q173" s="1"/>
  <c r="L173"/>
  <c r="K173"/>
  <c r="P172"/>
  <c r="N172"/>
  <c r="Q172" s="1"/>
  <c r="L172"/>
  <c r="K172"/>
  <c r="P171"/>
  <c r="P170"/>
  <c r="P169"/>
  <c r="N169"/>
  <c r="Q169" s="1"/>
  <c r="L169"/>
  <c r="K169"/>
  <c r="P168"/>
  <c r="N168"/>
  <c r="Q168" s="1"/>
  <c r="L168"/>
  <c r="K168"/>
  <c r="P167"/>
  <c r="N167"/>
  <c r="Q167" s="1"/>
  <c r="L167"/>
  <c r="K167"/>
  <c r="P166"/>
  <c r="N166"/>
  <c r="Q166" s="1"/>
  <c r="L166"/>
  <c r="K166"/>
  <c r="P165"/>
  <c r="N165"/>
  <c r="Q165" s="1"/>
  <c r="L165"/>
  <c r="K165"/>
  <c r="P164"/>
  <c r="N164"/>
  <c r="Q164" s="1"/>
  <c r="L164"/>
  <c r="K164"/>
  <c r="P163"/>
  <c r="N163"/>
  <c r="Q163" s="1"/>
  <c r="L163"/>
  <c r="K163"/>
  <c r="P162"/>
  <c r="N162"/>
  <c r="Q162" s="1"/>
  <c r="L162"/>
  <c r="K162"/>
  <c r="P161"/>
  <c r="N161"/>
  <c r="Q161" s="1"/>
  <c r="L161"/>
  <c r="K161"/>
  <c r="P160"/>
  <c r="N160"/>
  <c r="Q160" s="1"/>
  <c r="L160"/>
  <c r="K160"/>
  <c r="P159"/>
  <c r="N159"/>
  <c r="Q159" s="1"/>
  <c r="L159"/>
  <c r="K159"/>
  <c r="P158"/>
  <c r="N158"/>
  <c r="Q158" s="1"/>
  <c r="L158"/>
  <c r="K158"/>
  <c r="P157"/>
  <c r="N157"/>
  <c r="Q157" s="1"/>
  <c r="L157"/>
  <c r="K157"/>
  <c r="P156"/>
  <c r="N156"/>
  <c r="Q156" s="1"/>
  <c r="L156"/>
  <c r="K156"/>
  <c r="P155"/>
  <c r="N155"/>
  <c r="Q155" s="1"/>
  <c r="L155"/>
  <c r="K155"/>
  <c r="P154"/>
  <c r="N154"/>
  <c r="Q154" s="1"/>
  <c r="L154"/>
  <c r="K154"/>
  <c r="P153"/>
  <c r="N153"/>
  <c r="Q153" s="1"/>
  <c r="L153"/>
  <c r="K153"/>
  <c r="P152"/>
  <c r="N152"/>
  <c r="Q152" s="1"/>
  <c r="L152"/>
  <c r="K152"/>
  <c r="P151"/>
  <c r="N151"/>
  <c r="Q151" s="1"/>
  <c r="L151"/>
  <c r="K151"/>
  <c r="P150"/>
  <c r="N150"/>
  <c r="Q150" s="1"/>
  <c r="L150"/>
  <c r="K150"/>
  <c r="P149"/>
  <c r="N149"/>
  <c r="Q149" s="1"/>
  <c r="L149"/>
  <c r="K149"/>
  <c r="P148"/>
  <c r="N148"/>
  <c r="Q148" s="1"/>
  <c r="L148"/>
  <c r="K148"/>
  <c r="P147"/>
  <c r="N147"/>
  <c r="Q147" s="1"/>
  <c r="L147"/>
  <c r="K147"/>
  <c r="P146"/>
  <c r="N146"/>
  <c r="Q146" s="1"/>
  <c r="L146"/>
  <c r="K146"/>
  <c r="P145"/>
  <c r="N145"/>
  <c r="Q145" s="1"/>
  <c r="L145"/>
  <c r="K145"/>
  <c r="P144"/>
  <c r="N144"/>
  <c r="Q144" s="1"/>
  <c r="L144"/>
  <c r="K144"/>
  <c r="P143"/>
  <c r="N143"/>
  <c r="Q143" s="1"/>
  <c r="L143"/>
  <c r="K143"/>
  <c r="P142"/>
  <c r="N142"/>
  <c r="Q142" s="1"/>
  <c r="L142"/>
  <c r="K142"/>
  <c r="P141"/>
  <c r="N141"/>
  <c r="Q141" s="1"/>
  <c r="L141"/>
  <c r="K141"/>
  <c r="P140"/>
  <c r="N140"/>
  <c r="Q140" s="1"/>
  <c r="L140"/>
  <c r="K140"/>
  <c r="P139"/>
  <c r="N139"/>
  <c r="Q139" s="1"/>
  <c r="L139"/>
  <c r="K139"/>
  <c r="P138"/>
  <c r="N138"/>
  <c r="Q138" s="1"/>
  <c r="L138"/>
  <c r="K138"/>
  <c r="P137"/>
  <c r="N137"/>
  <c r="Q137" s="1"/>
  <c r="L137"/>
  <c r="K137"/>
  <c r="P136"/>
  <c r="N136"/>
  <c r="Q136" s="1"/>
  <c r="L136"/>
  <c r="K136"/>
  <c r="P135"/>
  <c r="P134"/>
  <c r="P133"/>
  <c r="P132"/>
  <c r="P131"/>
  <c r="P130"/>
  <c r="P129"/>
  <c r="P128"/>
  <c r="P127"/>
  <c r="P126"/>
  <c r="P125"/>
  <c r="P124"/>
  <c r="P123"/>
  <c r="P122"/>
  <c r="P121"/>
  <c r="P120"/>
  <c r="P119"/>
  <c r="P117"/>
  <c r="P116"/>
  <c r="P115"/>
  <c r="P114"/>
  <c r="P113"/>
  <c r="N113"/>
  <c r="Q113" s="1"/>
  <c r="L113"/>
  <c r="K113"/>
  <c r="P112"/>
  <c r="N112"/>
  <c r="Q112" s="1"/>
  <c r="L112"/>
  <c r="K112"/>
  <c r="P111"/>
  <c r="N111"/>
  <c r="Q111" s="1"/>
  <c r="L111"/>
  <c r="K111"/>
  <c r="P110"/>
  <c r="N110"/>
  <c r="Q110" s="1"/>
  <c r="L110"/>
  <c r="K110"/>
  <c r="P109"/>
  <c r="N109"/>
  <c r="Q109" s="1"/>
  <c r="L109"/>
  <c r="K109"/>
  <c r="P108"/>
  <c r="N108"/>
  <c r="Q108" s="1"/>
  <c r="L108"/>
  <c r="K108"/>
  <c r="P107"/>
  <c r="N107"/>
  <c r="Q107" s="1"/>
  <c r="L107"/>
  <c r="K107"/>
  <c r="P106"/>
  <c r="N106"/>
  <c r="Q106" s="1"/>
  <c r="L106"/>
  <c r="K106"/>
  <c r="P105"/>
  <c r="N105"/>
  <c r="Q105" s="1"/>
  <c r="P104"/>
  <c r="N104"/>
  <c r="Q104" s="1"/>
  <c r="P103"/>
  <c r="N103"/>
  <c r="Q103" s="1"/>
  <c r="P102"/>
  <c r="N102"/>
  <c r="Q102" s="1"/>
  <c r="L102"/>
  <c r="K102"/>
  <c r="P101"/>
  <c r="N101"/>
  <c r="Q101" s="1"/>
  <c r="L101"/>
  <c r="K101"/>
  <c r="P100"/>
  <c r="N100"/>
  <c r="Q100" s="1"/>
  <c r="L100"/>
  <c r="K100"/>
  <c r="P99"/>
  <c r="N99"/>
  <c r="Q99" s="1"/>
  <c r="L99"/>
  <c r="K99"/>
  <c r="P98"/>
  <c r="N98"/>
  <c r="Q98" s="1"/>
  <c r="L98"/>
  <c r="K98"/>
  <c r="P97"/>
  <c r="N97"/>
  <c r="Q97" s="1"/>
  <c r="L97"/>
  <c r="K97"/>
  <c r="P96"/>
  <c r="N96"/>
  <c r="Q96" s="1"/>
  <c r="L96"/>
  <c r="K96"/>
  <c r="P95"/>
  <c r="N95"/>
  <c r="Q95" s="1"/>
  <c r="L95"/>
  <c r="K95"/>
  <c r="P94"/>
  <c r="N94"/>
  <c r="Q94" s="1"/>
  <c r="L94"/>
  <c r="K94"/>
  <c r="P93"/>
  <c r="N93"/>
  <c r="Q93" s="1"/>
  <c r="L93"/>
  <c r="K93"/>
  <c r="P92"/>
  <c r="N92"/>
  <c r="Q92" s="1"/>
  <c r="L92"/>
  <c r="K92"/>
  <c r="P91"/>
  <c r="N91"/>
  <c r="Q91" s="1"/>
  <c r="L91"/>
  <c r="K91"/>
  <c r="P90"/>
  <c r="N90"/>
  <c r="Q90" s="1"/>
  <c r="L90"/>
  <c r="K90"/>
  <c r="P89"/>
  <c r="N89"/>
  <c r="L89"/>
  <c r="K89"/>
  <c r="P88"/>
  <c r="N88"/>
  <c r="Q88" s="1"/>
  <c r="L88"/>
  <c r="K88"/>
  <c r="P87"/>
  <c r="N87"/>
  <c r="Q87" s="1"/>
  <c r="L87"/>
  <c r="K87"/>
  <c r="P86"/>
  <c r="N86"/>
  <c r="Q86" s="1"/>
  <c r="L86"/>
  <c r="K86"/>
  <c r="P85"/>
  <c r="N85"/>
  <c r="Q85" s="1"/>
  <c r="L85"/>
  <c r="K85"/>
  <c r="P84"/>
  <c r="N84"/>
  <c r="Q84" s="1"/>
  <c r="L84"/>
  <c r="K84"/>
  <c r="P83"/>
  <c r="N83"/>
  <c r="Q83" s="1"/>
  <c r="L83"/>
  <c r="K83"/>
  <c r="P82"/>
  <c r="N82"/>
  <c r="Q82" s="1"/>
  <c r="L82"/>
  <c r="K82"/>
  <c r="P81"/>
  <c r="N81"/>
  <c r="Q81" s="1"/>
  <c r="L81"/>
  <c r="K81"/>
  <c r="P80"/>
  <c r="N80"/>
  <c r="Q80" s="1"/>
  <c r="L80"/>
  <c r="K80"/>
  <c r="P79"/>
  <c r="N79"/>
  <c r="Q79" s="1"/>
  <c r="L79"/>
  <c r="K79"/>
  <c r="P78"/>
  <c r="N78"/>
  <c r="Q78" s="1"/>
  <c r="L78"/>
  <c r="K78"/>
  <c r="P77"/>
  <c r="N77"/>
  <c r="Q77" s="1"/>
  <c r="L77"/>
  <c r="K77"/>
  <c r="P76"/>
  <c r="N76"/>
  <c r="Q76" s="1"/>
  <c r="L76"/>
  <c r="K76"/>
  <c r="P75"/>
  <c r="N75"/>
  <c r="Q75" s="1"/>
  <c r="L75"/>
  <c r="K75"/>
  <c r="P74"/>
  <c r="N74"/>
  <c r="Q74" s="1"/>
  <c r="L74"/>
  <c r="K74"/>
  <c r="P73"/>
  <c r="N73"/>
  <c r="Q73" s="1"/>
  <c r="L73"/>
  <c r="K73"/>
  <c r="P72"/>
  <c r="N72"/>
  <c r="Q72" s="1"/>
  <c r="L72"/>
  <c r="K72"/>
  <c r="P71"/>
  <c r="N71"/>
  <c r="Q71" s="1"/>
  <c r="L71"/>
  <c r="K71"/>
  <c r="P70"/>
  <c r="N70"/>
  <c r="Q70" s="1"/>
  <c r="L70"/>
  <c r="K70"/>
  <c r="P69"/>
  <c r="N69"/>
  <c r="Q69" s="1"/>
  <c r="L69"/>
  <c r="K69"/>
  <c r="P68"/>
  <c r="N68"/>
  <c r="Q68" s="1"/>
  <c r="L68"/>
  <c r="K68"/>
  <c r="P67"/>
  <c r="N67"/>
  <c r="Q67" s="1"/>
  <c r="L67"/>
  <c r="K67"/>
  <c r="P66"/>
  <c r="N66"/>
  <c r="Q66" s="1"/>
  <c r="L66"/>
  <c r="K66"/>
  <c r="P65"/>
  <c r="N65"/>
  <c r="Q65" s="1"/>
  <c r="L65"/>
  <c r="K65"/>
  <c r="P64"/>
  <c r="N64"/>
  <c r="Q64" s="1"/>
  <c r="L64"/>
  <c r="K64"/>
  <c r="P63"/>
  <c r="N63"/>
  <c r="Q63" s="1"/>
  <c r="L63"/>
  <c r="K63"/>
  <c r="P62"/>
  <c r="N62"/>
  <c r="Q62" s="1"/>
  <c r="L62"/>
  <c r="K62"/>
  <c r="P61"/>
  <c r="Q61"/>
  <c r="L61"/>
  <c r="K61"/>
  <c r="P60"/>
  <c r="N60"/>
  <c r="Q60" s="1"/>
  <c r="L60"/>
  <c r="K60"/>
  <c r="P59"/>
  <c r="N59"/>
  <c r="Q59" s="1"/>
  <c r="J59"/>
  <c r="I59"/>
  <c r="P58"/>
  <c r="N58"/>
  <c r="Q58" s="1"/>
  <c r="L58"/>
  <c r="K58"/>
  <c r="P57"/>
  <c r="N57"/>
  <c r="Q57" s="1"/>
  <c r="J57"/>
  <c r="I57"/>
  <c r="P56"/>
  <c r="N56"/>
  <c r="Q56" s="1"/>
  <c r="L56"/>
  <c r="K56"/>
  <c r="P55"/>
  <c r="N55"/>
  <c r="Q55" s="1"/>
  <c r="J55"/>
  <c r="I55"/>
  <c r="P54"/>
  <c r="N54"/>
  <c r="Q54" s="1"/>
  <c r="L54"/>
  <c r="K54"/>
  <c r="P53"/>
  <c r="N53"/>
  <c r="Q53" s="1"/>
  <c r="J53"/>
  <c r="I53"/>
  <c r="P52"/>
  <c r="N52"/>
  <c r="Q52" s="1"/>
  <c r="L52"/>
  <c r="K52"/>
  <c r="P51"/>
  <c r="N51"/>
  <c r="Q51" s="1"/>
  <c r="J51"/>
  <c r="I51"/>
  <c r="P50"/>
  <c r="N50"/>
  <c r="Q50" s="1"/>
  <c r="L50"/>
  <c r="K50"/>
  <c r="P49"/>
  <c r="N49"/>
  <c r="Q49" s="1"/>
  <c r="J49"/>
  <c r="I49"/>
  <c r="P48"/>
  <c r="N48"/>
  <c r="Q48" s="1"/>
  <c r="L48"/>
  <c r="K48"/>
  <c r="P47"/>
  <c r="N47"/>
  <c r="Q47" s="1"/>
  <c r="J47"/>
  <c r="I47"/>
  <c r="P46"/>
  <c r="N46"/>
  <c r="Q46" s="1"/>
  <c r="L46"/>
  <c r="K46"/>
  <c r="P45"/>
  <c r="N45"/>
  <c r="Q45" s="1"/>
  <c r="J45"/>
  <c r="I45"/>
  <c r="P44"/>
  <c r="N44"/>
  <c r="Q44" s="1"/>
  <c r="L44"/>
  <c r="K44"/>
  <c r="P43"/>
  <c r="N43"/>
  <c r="Q43" s="1"/>
  <c r="J43"/>
  <c r="I43"/>
  <c r="P42"/>
  <c r="N42"/>
  <c r="Q42" s="1"/>
  <c r="L42"/>
  <c r="K42"/>
  <c r="P41"/>
  <c r="N41"/>
  <c r="Q41" s="1"/>
  <c r="J41"/>
  <c r="I41"/>
  <c r="P40"/>
  <c r="N40"/>
  <c r="Q40" s="1"/>
  <c r="L40"/>
  <c r="K40"/>
  <c r="P39"/>
  <c r="N39"/>
  <c r="Q39" s="1"/>
  <c r="J39"/>
  <c r="I39"/>
  <c r="P38"/>
  <c r="N38"/>
  <c r="Q38" s="1"/>
  <c r="L38"/>
  <c r="K38"/>
  <c r="P37"/>
  <c r="N37"/>
  <c r="Q37" s="1"/>
  <c r="J37"/>
  <c r="I37"/>
  <c r="P36"/>
  <c r="N36"/>
  <c r="Q36" s="1"/>
  <c r="L36"/>
  <c r="K36"/>
  <c r="P35"/>
  <c r="N35"/>
  <c r="Q35" s="1"/>
  <c r="J35"/>
  <c r="I35"/>
  <c r="P34"/>
  <c r="N34"/>
  <c r="Q34" s="1"/>
  <c r="L34"/>
  <c r="K34"/>
  <c r="P33"/>
  <c r="N33"/>
  <c r="Q33" s="1"/>
  <c r="J33"/>
  <c r="I33"/>
  <c r="P32"/>
  <c r="N32"/>
  <c r="Q32" s="1"/>
  <c r="L32"/>
  <c r="K32"/>
  <c r="P31"/>
  <c r="N31"/>
  <c r="Q31" s="1"/>
  <c r="J31"/>
  <c r="I31"/>
  <c r="P30"/>
  <c r="N30"/>
  <c r="Q30" s="1"/>
  <c r="L30"/>
  <c r="K30"/>
  <c r="P29"/>
  <c r="N29"/>
  <c r="Q29" s="1"/>
  <c r="J29"/>
  <c r="I29"/>
  <c r="P28"/>
  <c r="N28"/>
  <c r="Q28" s="1"/>
  <c r="L28"/>
  <c r="K28"/>
  <c r="P27"/>
  <c r="N27"/>
  <c r="Q27" s="1"/>
  <c r="J27"/>
  <c r="I27"/>
  <c r="P26"/>
  <c r="N26"/>
  <c r="Q26" s="1"/>
  <c r="L26"/>
  <c r="K26"/>
  <c r="P25"/>
  <c r="N25"/>
  <c r="Q25" s="1"/>
  <c r="J25"/>
  <c r="I25"/>
  <c r="P24"/>
  <c r="N24"/>
  <c r="Q24" s="1"/>
  <c r="L24"/>
  <c r="K24"/>
  <c r="P23"/>
  <c r="N23"/>
  <c r="Q23" s="1"/>
  <c r="J23"/>
  <c r="I23"/>
  <c r="P22"/>
  <c r="N22"/>
  <c r="Q22" s="1"/>
  <c r="L22"/>
  <c r="K22"/>
  <c r="P21"/>
  <c r="N21"/>
  <c r="Q21" s="1"/>
  <c r="J21"/>
  <c r="I21"/>
  <c r="P20"/>
  <c r="N20"/>
  <c r="Q20" s="1"/>
  <c r="L20"/>
  <c r="K20"/>
  <c r="P19"/>
  <c r="N19"/>
  <c r="Q19" s="1"/>
  <c r="J19"/>
  <c r="I19"/>
  <c r="P18"/>
  <c r="N18"/>
  <c r="Q18" s="1"/>
  <c r="L18"/>
  <c r="K18"/>
  <c r="P17"/>
  <c r="N17"/>
  <c r="Q17" s="1"/>
  <c r="J17"/>
  <c r="I17"/>
  <c r="P16"/>
  <c r="N16"/>
  <c r="Q16" s="1"/>
  <c r="L16"/>
  <c r="K16"/>
  <c r="P15"/>
  <c r="N15"/>
  <c r="Q15" s="1"/>
  <c r="J15"/>
  <c r="I15"/>
  <c r="P14"/>
  <c r="N14"/>
  <c r="Q14" s="1"/>
  <c r="L14"/>
  <c r="K14"/>
  <c r="P13"/>
  <c r="N13"/>
  <c r="Q13" s="1"/>
  <c r="J13"/>
  <c r="I13"/>
  <c r="P12"/>
  <c r="N12"/>
  <c r="Q12" s="1"/>
  <c r="L12"/>
  <c r="K12"/>
  <c r="P11"/>
  <c r="N11"/>
  <c r="Q11" s="1"/>
  <c r="J11"/>
  <c r="I11"/>
  <c r="P10"/>
  <c r="N10"/>
  <c r="Q10" s="1"/>
  <c r="L10"/>
  <c r="K10"/>
  <c r="P9"/>
  <c r="N9"/>
  <c r="Q9" s="1"/>
  <c r="J9"/>
  <c r="I9"/>
  <c r="P8"/>
  <c r="N8"/>
  <c r="Q8" s="1"/>
  <c r="L8"/>
  <c r="K8"/>
  <c r="P7"/>
  <c r="N7"/>
  <c r="Q7" s="1"/>
  <c r="J7"/>
  <c r="I7"/>
  <c r="P6"/>
  <c r="N6"/>
  <c r="Q6" s="1"/>
  <c r="L6"/>
  <c r="K6"/>
  <c r="P5"/>
  <c r="N5"/>
  <c r="Q5" s="1"/>
  <c r="J5"/>
  <c r="I5"/>
  <c r="P4"/>
  <c r="Q4"/>
  <c r="L4"/>
  <c r="K4"/>
  <c r="P3"/>
  <c r="N3"/>
  <c r="J3"/>
  <c r="I3"/>
  <c r="P2"/>
  <c r="N2"/>
  <c r="L2"/>
  <c r="K2"/>
  <c r="K3" i="12" l="1"/>
  <c r="F352"/>
  <c r="K13"/>
  <c r="K33"/>
  <c r="K35"/>
  <c r="K37"/>
  <c r="K41"/>
  <c r="K43"/>
  <c r="K53"/>
  <c r="O130"/>
  <c r="O131"/>
  <c r="O132"/>
  <c r="O133"/>
  <c r="O134"/>
  <c r="O135"/>
  <c r="O136"/>
  <c r="O137"/>
  <c r="O138"/>
  <c r="O139"/>
  <c r="O140"/>
  <c r="O141"/>
  <c r="O142"/>
  <c r="O143"/>
  <c r="O144"/>
  <c r="O145"/>
  <c r="O146"/>
  <c r="O147"/>
  <c r="O148"/>
  <c r="O149"/>
  <c r="O150"/>
  <c r="O151"/>
  <c r="O152"/>
  <c r="O153"/>
  <c r="O154"/>
  <c r="O155"/>
  <c r="O156"/>
  <c r="O157"/>
  <c r="O158"/>
  <c r="O159"/>
  <c r="O160"/>
  <c r="O161"/>
  <c r="O162"/>
  <c r="O163"/>
  <c r="O166"/>
  <c r="O167"/>
  <c r="O168"/>
  <c r="O169"/>
  <c r="O170"/>
  <c r="O171"/>
  <c r="O172"/>
  <c r="O173"/>
  <c r="O174"/>
  <c r="O175"/>
  <c r="O176"/>
  <c r="O177"/>
  <c r="O178"/>
  <c r="O179"/>
  <c r="O180"/>
  <c r="O181"/>
  <c r="O182"/>
  <c r="O183"/>
  <c r="O184"/>
  <c r="O185"/>
  <c r="O188"/>
  <c r="O189"/>
  <c r="O190"/>
  <c r="O191"/>
  <c r="O192"/>
  <c r="O193"/>
  <c r="O194"/>
  <c r="O195"/>
  <c r="O196"/>
  <c r="O197"/>
  <c r="O198"/>
  <c r="O199"/>
  <c r="O200"/>
  <c r="O201"/>
  <c r="O202"/>
  <c r="O203"/>
  <c r="O204"/>
  <c r="O205"/>
  <c r="Q101"/>
  <c r="O101"/>
  <c r="Q104"/>
  <c r="O104"/>
  <c r="Q106"/>
  <c r="O106"/>
  <c r="K5"/>
  <c r="K7"/>
  <c r="K9"/>
  <c r="K11"/>
  <c r="K15"/>
  <c r="K17"/>
  <c r="K19"/>
  <c r="K21"/>
  <c r="K23"/>
  <c r="K25"/>
  <c r="K27"/>
  <c r="K29"/>
  <c r="K31"/>
  <c r="K39"/>
  <c r="K45"/>
  <c r="K47"/>
  <c r="K49"/>
  <c r="K51"/>
  <c r="K55"/>
  <c r="K57"/>
  <c r="K59"/>
  <c r="O2"/>
  <c r="L3"/>
  <c r="O3"/>
  <c r="Q3"/>
  <c r="O4"/>
  <c r="O5"/>
  <c r="O6"/>
  <c r="O7"/>
  <c r="O8"/>
  <c r="O9"/>
  <c r="O10"/>
  <c r="O11"/>
  <c r="O12"/>
  <c r="L13"/>
  <c r="O13"/>
  <c r="O14"/>
  <c r="O15"/>
  <c r="O16"/>
  <c r="O17"/>
  <c r="O18"/>
  <c r="O19"/>
  <c r="O20"/>
  <c r="O21"/>
  <c r="O22"/>
  <c r="O23"/>
  <c r="O24"/>
  <c r="O25"/>
  <c r="O26"/>
  <c r="O27"/>
  <c r="O28"/>
  <c r="O29"/>
  <c r="O30"/>
  <c r="O31"/>
  <c r="O32"/>
  <c r="L33"/>
  <c r="O33"/>
  <c r="O34"/>
  <c r="L35"/>
  <c r="O35"/>
  <c r="O36"/>
  <c r="L37"/>
  <c r="O37"/>
  <c r="O38"/>
  <c r="O39"/>
  <c r="O40"/>
  <c r="L41"/>
  <c r="O41"/>
  <c r="O42"/>
  <c r="L43"/>
  <c r="O43"/>
  <c r="O44"/>
  <c r="O45"/>
  <c r="O46"/>
  <c r="O47"/>
  <c r="O48"/>
  <c r="O49"/>
  <c r="O50"/>
  <c r="O51"/>
  <c r="O52"/>
  <c r="L53"/>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F351"/>
  <c r="F350"/>
  <c r="F349"/>
  <c r="F348"/>
  <c r="F347"/>
  <c r="Q102"/>
  <c r="O102"/>
  <c r="Q103"/>
  <c r="O103"/>
  <c r="Q105"/>
  <c r="O105"/>
  <c r="Q107"/>
  <c r="O107"/>
  <c r="O209"/>
  <c r="O210"/>
  <c r="O211"/>
  <c r="O214"/>
  <c r="O215"/>
  <c r="O216"/>
  <c r="O217"/>
  <c r="O218"/>
  <c r="O219"/>
  <c r="O220"/>
  <c r="O221"/>
  <c r="O222"/>
  <c r="O223"/>
  <c r="O224"/>
  <c r="O225"/>
  <c r="O226"/>
  <c r="O227"/>
  <c r="O228"/>
  <c r="O229"/>
  <c r="O230"/>
  <c r="O231"/>
  <c r="O234"/>
  <c r="O235"/>
  <c r="O236"/>
  <c r="O237"/>
  <c r="O242"/>
  <c r="O243"/>
  <c r="O244"/>
  <c r="O245"/>
  <c r="O246"/>
  <c r="O247"/>
  <c r="O248"/>
  <c r="O249"/>
  <c r="O250"/>
  <c r="O251"/>
  <c r="O252"/>
  <c r="O253"/>
  <c r="O256"/>
  <c r="O257"/>
  <c r="O258"/>
  <c r="O259"/>
  <c r="O260"/>
  <c r="O261"/>
  <c r="O262"/>
  <c r="O263"/>
  <c r="O266"/>
  <c r="O267"/>
  <c r="O268"/>
  <c r="O269"/>
  <c r="O270"/>
  <c r="O271"/>
  <c r="O272"/>
  <c r="O273"/>
  <c r="O274"/>
  <c r="O275"/>
  <c r="O276"/>
  <c r="O277"/>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F357" i="11"/>
  <c r="F356"/>
  <c r="F355"/>
  <c r="F354"/>
  <c r="F353"/>
  <c r="H358" s="1"/>
  <c r="Q107"/>
  <c r="O107"/>
  <c r="Q108"/>
  <c r="O108"/>
  <c r="Q109"/>
  <c r="O109"/>
  <c r="Q110"/>
  <c r="O110"/>
  <c r="Q111"/>
  <c r="O111"/>
  <c r="Q112"/>
  <c r="O112"/>
  <c r="Q113"/>
  <c r="O113"/>
  <c r="K3"/>
  <c r="K5"/>
  <c r="K7"/>
  <c r="K11"/>
  <c r="K15"/>
  <c r="K17"/>
  <c r="K19"/>
  <c r="K23"/>
  <c r="K29"/>
  <c r="K31"/>
  <c r="K35"/>
  <c r="K49"/>
  <c r="K51"/>
  <c r="K53"/>
  <c r="K55"/>
  <c r="K57"/>
  <c r="O2"/>
  <c r="Q2"/>
  <c r="O3"/>
  <c r="Q3"/>
  <c r="O4"/>
  <c r="O5"/>
  <c r="O6"/>
  <c r="O7"/>
  <c r="O8"/>
  <c r="L9"/>
  <c r="O9"/>
  <c r="O10"/>
  <c r="O11"/>
  <c r="O12"/>
  <c r="L13"/>
  <c r="O13"/>
  <c r="O14"/>
  <c r="O15"/>
  <c r="O16"/>
  <c r="O17"/>
  <c r="O18"/>
  <c r="O19"/>
  <c r="O20"/>
  <c r="L21"/>
  <c r="O21"/>
  <c r="O22"/>
  <c r="O23"/>
  <c r="O24"/>
  <c r="L25"/>
  <c r="O25"/>
  <c r="O26"/>
  <c r="L27"/>
  <c r="O27"/>
  <c r="O28"/>
  <c r="O29"/>
  <c r="O30"/>
  <c r="O31"/>
  <c r="O32"/>
  <c r="L33"/>
  <c r="O33"/>
  <c r="O34"/>
  <c r="O35"/>
  <c r="O36"/>
  <c r="L37"/>
  <c r="O37"/>
  <c r="O38"/>
  <c r="L39"/>
  <c r="O39"/>
  <c r="O40"/>
  <c r="L41"/>
  <c r="O41"/>
  <c r="O42"/>
  <c r="L43"/>
  <c r="O43"/>
  <c r="O44"/>
  <c r="L45"/>
  <c r="O45"/>
  <c r="O46"/>
  <c r="L47"/>
  <c r="O47"/>
  <c r="O48"/>
  <c r="O49"/>
  <c r="O50"/>
  <c r="O51"/>
  <c r="O52"/>
  <c r="O53"/>
  <c r="O54"/>
  <c r="O55"/>
  <c r="O56"/>
  <c r="O57"/>
  <c r="O58"/>
  <c r="L59"/>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215"/>
  <c r="O216"/>
  <c r="O217"/>
  <c r="O220"/>
  <c r="O221"/>
  <c r="O222"/>
  <c r="O223"/>
  <c r="O224"/>
  <c r="O225"/>
  <c r="O226"/>
  <c r="O227"/>
  <c r="O228"/>
  <c r="O229"/>
  <c r="O230"/>
  <c r="O231"/>
  <c r="O232"/>
  <c r="O233"/>
  <c r="O234"/>
  <c r="O235"/>
  <c r="O236"/>
  <c r="O237"/>
  <c r="O240"/>
  <c r="O241"/>
  <c r="O242"/>
  <c r="O243"/>
  <c r="O248"/>
  <c r="O249"/>
  <c r="O250"/>
  <c r="O251"/>
  <c r="O252"/>
  <c r="O253"/>
  <c r="O254"/>
  <c r="O255"/>
  <c r="O256"/>
  <c r="O257"/>
  <c r="O258"/>
  <c r="O259"/>
  <c r="O262"/>
  <c r="O263"/>
  <c r="O264"/>
  <c r="O265"/>
  <c r="O266"/>
  <c r="O267"/>
  <c r="O268"/>
  <c r="O269"/>
  <c r="O272"/>
  <c r="O273"/>
  <c r="O274"/>
  <c r="O275"/>
  <c r="O276"/>
  <c r="O277"/>
  <c r="O278"/>
  <c r="O279"/>
  <c r="O280"/>
  <c r="O281"/>
  <c r="O282"/>
  <c r="O283"/>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211" i="4"/>
  <c r="O210"/>
  <c r="K3"/>
  <c r="Q89"/>
  <c r="E357"/>
  <c r="E355"/>
  <c r="E353"/>
  <c r="E358"/>
  <c r="E356"/>
  <c r="E354"/>
  <c r="K5"/>
  <c r="K7"/>
  <c r="K9"/>
  <c r="K11"/>
  <c r="K13"/>
  <c r="K15"/>
  <c r="K17"/>
  <c r="K19"/>
  <c r="K21"/>
  <c r="K23"/>
  <c r="K25"/>
  <c r="K27"/>
  <c r="K29"/>
  <c r="K31"/>
  <c r="K33"/>
  <c r="K35"/>
  <c r="K37"/>
  <c r="K39"/>
  <c r="K41"/>
  <c r="K43"/>
  <c r="K45"/>
  <c r="K47"/>
  <c r="K49"/>
  <c r="K51"/>
  <c r="K53"/>
  <c r="K55"/>
  <c r="K57"/>
  <c r="K59"/>
  <c r="Q2"/>
  <c r="L3"/>
  <c r="L5"/>
  <c r="L7"/>
  <c r="L9"/>
  <c r="L11"/>
  <c r="L13"/>
  <c r="L15"/>
  <c r="L17"/>
  <c r="L19"/>
  <c r="L21"/>
  <c r="L23"/>
  <c r="L25"/>
  <c r="L27"/>
  <c r="L29"/>
  <c r="L31"/>
  <c r="L33"/>
  <c r="L35"/>
  <c r="L37"/>
  <c r="L39"/>
  <c r="L41"/>
  <c r="L43"/>
  <c r="L45"/>
  <c r="L47"/>
  <c r="L49"/>
  <c r="L51"/>
  <c r="L53"/>
  <c r="L55"/>
  <c r="L57"/>
  <c r="L59"/>
  <c r="Q3"/>
  <c r="E354" i="12" l="1"/>
  <c r="H347"/>
  <c r="E355"/>
  <c r="H351"/>
  <c r="H349"/>
  <c r="H352"/>
  <c r="H348"/>
  <c r="H350"/>
  <c r="E360" i="11"/>
  <c r="H353"/>
  <c r="E361"/>
  <c r="H357"/>
  <c r="H361" s="1"/>
  <c r="H355"/>
  <c r="H354"/>
  <c r="H356"/>
  <c r="E361" i="4"/>
  <c r="F354"/>
  <c r="E360"/>
  <c r="F353"/>
  <c r="F356"/>
  <c r="F355"/>
  <c r="F358"/>
  <c r="F357"/>
  <c r="H355" i="12" l="1"/>
  <c r="H354"/>
  <c r="H360" i="11"/>
  <c r="F361" i="4"/>
  <c r="F360"/>
</calcChain>
</file>

<file path=xl/comments1.xml><?xml version="1.0" encoding="utf-8"?>
<comments xmlns="http://schemas.openxmlformats.org/spreadsheetml/2006/main">
  <authors>
    <author>Гена</author>
  </authors>
  <commentList>
    <comment ref="B1" authorId="0">
      <text>
        <r>
          <rPr>
            <b/>
            <sz val="12"/>
            <color indexed="81"/>
            <rFont val="Tahoma"/>
            <family val="2"/>
            <charset val="204"/>
          </rPr>
          <t xml:space="preserve">Нромер по порядку </t>
        </r>
      </text>
    </comment>
    <comment ref="C1" authorId="0">
      <text>
        <r>
          <rPr>
            <b/>
            <sz val="12"/>
            <color indexed="81"/>
            <rFont val="Tahoma"/>
            <family val="2"/>
            <charset val="204"/>
          </rPr>
          <t xml:space="preserve">Аббревиатура Теста </t>
        </r>
      </text>
    </comment>
    <comment ref="D1" authorId="0">
      <text>
        <r>
          <rPr>
            <b/>
            <sz val="12"/>
            <color indexed="81"/>
            <rFont val="Tahoma"/>
            <family val="2"/>
            <charset val="204"/>
          </rPr>
          <t xml:space="preserve">Анализатор при помощи которого проводились исследования. </t>
        </r>
      </text>
    </comment>
    <comment ref="E1" authorId="0">
      <text>
        <r>
          <rPr>
            <b/>
            <sz val="12"/>
            <color indexed="81"/>
            <rFont val="Tahoma"/>
            <family val="2"/>
            <charset val="204"/>
          </rPr>
          <t>Аббревиатура торговой марки используемого Контрольного Материала</t>
        </r>
      </text>
    </comment>
    <comment ref="F1" authorId="0">
      <text>
        <r>
          <rPr>
            <b/>
            <sz val="12"/>
            <color indexed="81"/>
            <rFont val="Tahoma"/>
            <family val="2"/>
            <charset val="204"/>
          </rPr>
          <t xml:space="preserve">Количество Контрольных Измерений </t>
        </r>
      </text>
    </comment>
    <comment ref="G1" authorId="0">
      <text>
        <r>
          <rPr>
            <b/>
            <sz val="12"/>
            <color indexed="81"/>
            <rFont val="Tahoma"/>
            <family val="2"/>
            <charset val="204"/>
          </rPr>
          <t xml:space="preserve">Коэфициент Вариации </t>
        </r>
      </text>
    </comment>
    <comment ref="H1" authorId="0">
      <text>
        <r>
          <rPr>
            <b/>
            <sz val="12"/>
            <color indexed="81"/>
            <rFont val="Tahoma"/>
            <family val="2"/>
            <charset val="204"/>
          </rPr>
          <t xml:space="preserve">Аналитическое Смещение (%) </t>
        </r>
      </text>
    </comment>
    <comment ref="I1" authorId="0">
      <text>
        <r>
          <rPr>
            <b/>
            <sz val="12"/>
            <color indexed="81"/>
            <rFont val="Tahoma"/>
            <family val="2"/>
            <charset val="204"/>
          </rPr>
          <t xml:space="preserve">ВнутриИндивидуальная Биологическая Вариация </t>
        </r>
      </text>
    </comment>
    <comment ref="J1" authorId="0">
      <text>
        <r>
          <rPr>
            <b/>
            <sz val="12"/>
            <color indexed="81"/>
            <rFont val="Tahoma"/>
            <family val="2"/>
            <charset val="204"/>
          </rPr>
          <t>МежИндивидуальная Биологическая Вариация</t>
        </r>
      </text>
    </comment>
    <comment ref="K1" authorId="0">
      <text>
        <r>
          <rPr>
            <b/>
            <sz val="12"/>
            <color indexed="81"/>
            <rFont val="Tahoma"/>
            <family val="2"/>
            <charset val="204"/>
          </rPr>
          <t>Индекс Индивидуальности</t>
        </r>
      </text>
    </comment>
    <comment ref="L1" authorId="0">
      <text>
        <r>
          <rPr>
            <b/>
            <sz val="12"/>
            <color indexed="81"/>
            <rFont val="Tahoma"/>
            <family val="2"/>
            <charset val="204"/>
          </rPr>
          <t xml:space="preserve">Коэфициент Критической Разницы </t>
        </r>
      </text>
    </comment>
    <comment ref="M1" authorId="0">
      <text>
        <r>
          <rPr>
            <b/>
            <sz val="12"/>
            <color indexed="81"/>
            <rFont val="Tahoma"/>
            <family val="2"/>
            <charset val="204"/>
          </rPr>
          <t>Допустимая Общая Ошибка Определения Аналита</t>
        </r>
      </text>
    </comment>
    <comment ref="N1" authorId="0">
      <text>
        <r>
          <rPr>
            <b/>
            <sz val="12"/>
            <color indexed="81"/>
            <rFont val="Tahoma"/>
            <family val="2"/>
            <charset val="204"/>
          </rPr>
          <t>Сигма-Метрика</t>
        </r>
      </text>
    </comment>
    <comment ref="O1" authorId="0">
      <text>
        <r>
          <rPr>
            <b/>
            <sz val="12"/>
            <color indexed="81"/>
            <rFont val="Tahoma"/>
            <family val="2"/>
            <charset val="204"/>
          </rPr>
          <t>Риск выхода результата за пределы TEa</t>
        </r>
      </text>
    </comment>
    <comment ref="P1" authorId="0">
      <text>
        <r>
          <rPr>
            <b/>
            <sz val="12"/>
            <color indexed="81"/>
            <rFont val="Tahoma"/>
            <family val="2"/>
            <charset val="204"/>
          </rPr>
          <t>Неопределённость Измерения,выраженная в виде %RootMeanSquareDeviation(%RMSD)</t>
        </r>
      </text>
    </comment>
    <comment ref="Q1" authorId="0">
      <text>
        <r>
          <rPr>
            <b/>
            <sz val="12"/>
            <color indexed="81"/>
            <rFont val="Tahoma"/>
            <family val="2"/>
            <charset val="204"/>
          </rPr>
          <t>Рекомендуемые Контрольные Правила</t>
        </r>
      </text>
    </comment>
    <comment ref="T1" authorId="0">
      <text>
        <r>
          <rPr>
            <b/>
            <sz val="12"/>
            <color indexed="81"/>
            <rFont val="Tahoma"/>
            <family val="2"/>
            <charset val="204"/>
          </rPr>
          <t xml:space="preserve">Ricos Минимальные Требования </t>
        </r>
      </text>
    </comment>
    <comment ref="U1" authorId="0">
      <text>
        <r>
          <rPr>
            <b/>
            <sz val="12"/>
            <color indexed="81"/>
            <rFont val="Tahoma"/>
            <family val="2"/>
            <charset val="204"/>
          </rPr>
          <t>Ricos Желаемые Требования</t>
        </r>
      </text>
    </comment>
    <comment ref="V1" authorId="0">
      <text>
        <r>
          <rPr>
            <b/>
            <sz val="12"/>
            <color indexed="81"/>
            <rFont val="Tahoma"/>
            <family val="2"/>
            <charset val="204"/>
          </rPr>
          <t xml:space="preserve">Ricos Оптимальные Требования </t>
        </r>
      </text>
    </comment>
    <comment ref="W1" authorId="0">
      <text>
        <r>
          <rPr>
            <b/>
            <sz val="12"/>
            <color indexed="81"/>
            <rFont val="Tahoma"/>
            <family val="2"/>
            <charset val="204"/>
          </rPr>
          <t>Требования ГОСТ PФ</t>
        </r>
      </text>
    </comment>
    <comment ref="X1" authorId="0">
      <text>
        <r>
          <rPr>
            <b/>
            <sz val="12"/>
            <color indexed="81"/>
            <rFont val="Tahoma"/>
            <family val="2"/>
            <charset val="204"/>
          </rPr>
          <t xml:space="preserve">Требования к Аналитическому Качеству Немецкого Федерального Медицинского Совета </t>
        </r>
      </text>
    </comment>
    <comment ref="Y1" authorId="0">
      <text>
        <r>
          <rPr>
            <b/>
            <sz val="12"/>
            <color indexed="81"/>
            <rFont val="Tahoma"/>
            <family val="2"/>
            <charset val="204"/>
          </rPr>
          <t>Требования к Аналитическому Качеству Поправок в Развитие Медицинских Лабораторий США</t>
        </r>
      </text>
    </comment>
    <comment ref="Z1" authorId="0">
      <text>
        <r>
          <rPr>
            <b/>
            <sz val="12"/>
            <color indexed="81"/>
            <rFont val="Tahoma"/>
            <family val="2"/>
            <charset val="204"/>
          </rPr>
          <t>Требования к Аналитическому Качеству Королевской Коллегии Патологов АвстралАзии</t>
        </r>
      </text>
    </comment>
  </commentList>
</comments>
</file>

<file path=xl/comments2.xml><?xml version="1.0" encoding="utf-8"?>
<comments xmlns="http://schemas.openxmlformats.org/spreadsheetml/2006/main">
  <authors>
    <author>Гена</author>
  </authors>
  <commentList>
    <comment ref="B1" authorId="0">
      <text>
        <r>
          <rPr>
            <b/>
            <sz val="12"/>
            <color indexed="81"/>
            <rFont val="Tahoma"/>
            <family val="2"/>
            <charset val="204"/>
          </rPr>
          <t xml:space="preserve">Нромер по порядку </t>
        </r>
      </text>
    </comment>
    <comment ref="C1" authorId="0">
      <text>
        <r>
          <rPr>
            <b/>
            <sz val="12"/>
            <color indexed="81"/>
            <rFont val="Tahoma"/>
            <family val="2"/>
            <charset val="204"/>
          </rPr>
          <t xml:space="preserve">Аббревиатура Теста </t>
        </r>
      </text>
    </comment>
    <comment ref="D1" authorId="0">
      <text>
        <r>
          <rPr>
            <b/>
            <sz val="12"/>
            <color indexed="81"/>
            <rFont val="Tahoma"/>
            <family val="2"/>
            <charset val="204"/>
          </rPr>
          <t xml:space="preserve">Анализатор при помощи которого проводились исследования. </t>
        </r>
      </text>
    </comment>
    <comment ref="E1" authorId="0">
      <text>
        <r>
          <rPr>
            <b/>
            <sz val="12"/>
            <color indexed="81"/>
            <rFont val="Tahoma"/>
            <family val="2"/>
            <charset val="204"/>
          </rPr>
          <t>Аббревиатура торговой марки используемого Контрольного Материала</t>
        </r>
      </text>
    </comment>
    <comment ref="F1" authorId="0">
      <text>
        <r>
          <rPr>
            <b/>
            <sz val="12"/>
            <color indexed="81"/>
            <rFont val="Tahoma"/>
            <family val="2"/>
            <charset val="204"/>
          </rPr>
          <t xml:space="preserve">Количество Контрольных Измерений </t>
        </r>
      </text>
    </comment>
    <comment ref="G1" authorId="0">
      <text>
        <r>
          <rPr>
            <b/>
            <sz val="12"/>
            <color indexed="81"/>
            <rFont val="Tahoma"/>
            <family val="2"/>
            <charset val="204"/>
          </rPr>
          <t xml:space="preserve">Коэфициент Вариации </t>
        </r>
      </text>
    </comment>
    <comment ref="H1" authorId="0">
      <text>
        <r>
          <rPr>
            <b/>
            <sz val="12"/>
            <color indexed="81"/>
            <rFont val="Tahoma"/>
            <family val="2"/>
            <charset val="204"/>
          </rPr>
          <t xml:space="preserve">Аналитическое Смещение (%) </t>
        </r>
      </text>
    </comment>
    <comment ref="I1" authorId="0">
      <text>
        <r>
          <rPr>
            <b/>
            <sz val="12"/>
            <color indexed="81"/>
            <rFont val="Tahoma"/>
            <family val="2"/>
            <charset val="204"/>
          </rPr>
          <t>Допустимая Общая Ошибка Определения Аналита</t>
        </r>
      </text>
    </comment>
    <comment ref="J1" authorId="0">
      <text>
        <r>
          <rPr>
            <b/>
            <sz val="12"/>
            <color indexed="81"/>
            <rFont val="Tahoma"/>
            <family val="2"/>
            <charset val="204"/>
          </rPr>
          <t>Сигма-Метрика</t>
        </r>
      </text>
    </comment>
    <comment ref="K1" authorId="0">
      <text>
        <r>
          <rPr>
            <b/>
            <sz val="12"/>
            <color indexed="81"/>
            <rFont val="Tahoma"/>
            <family val="2"/>
            <charset val="204"/>
          </rPr>
          <t>Риск выхода результата за пределы TEa</t>
        </r>
      </text>
    </comment>
    <comment ref="N1" authorId="0">
      <text>
        <r>
          <rPr>
            <b/>
            <sz val="12"/>
            <color indexed="81"/>
            <rFont val="Tahoma"/>
            <family val="2"/>
            <charset val="204"/>
          </rPr>
          <t xml:space="preserve">Ricos Минимальные Требования </t>
        </r>
      </text>
    </comment>
    <comment ref="O1" authorId="0">
      <text>
        <r>
          <rPr>
            <b/>
            <sz val="12"/>
            <color indexed="81"/>
            <rFont val="Tahoma"/>
            <family val="2"/>
            <charset val="204"/>
          </rPr>
          <t>Ricos Желаемые Требования</t>
        </r>
      </text>
    </comment>
    <comment ref="P1" authorId="0">
      <text>
        <r>
          <rPr>
            <b/>
            <sz val="12"/>
            <color indexed="81"/>
            <rFont val="Tahoma"/>
            <family val="2"/>
            <charset val="204"/>
          </rPr>
          <t xml:space="preserve">Ricos Оптимальные Требования </t>
        </r>
      </text>
    </comment>
    <comment ref="Q1" authorId="0">
      <text>
        <r>
          <rPr>
            <b/>
            <sz val="12"/>
            <color indexed="81"/>
            <rFont val="Tahoma"/>
            <family val="2"/>
            <charset val="204"/>
          </rPr>
          <t>Требования ГОСТ PФ</t>
        </r>
      </text>
    </comment>
    <comment ref="R1" authorId="0">
      <text>
        <r>
          <rPr>
            <b/>
            <sz val="12"/>
            <color indexed="81"/>
            <rFont val="Tahoma"/>
            <family val="2"/>
            <charset val="204"/>
          </rPr>
          <t xml:space="preserve">Требования к Аналитическому Качеству Немецкого Федерального Медицинского Совета </t>
        </r>
      </text>
    </comment>
    <comment ref="S1" authorId="0">
      <text>
        <r>
          <rPr>
            <b/>
            <sz val="12"/>
            <color indexed="81"/>
            <rFont val="Tahoma"/>
            <family val="2"/>
            <charset val="204"/>
          </rPr>
          <t>Требования к Аналитическому Качеству Поправок в Развитие Медицинских Лабораторий США</t>
        </r>
      </text>
    </comment>
    <comment ref="T1" authorId="0">
      <text>
        <r>
          <rPr>
            <b/>
            <sz val="12"/>
            <color indexed="81"/>
            <rFont val="Tahoma"/>
            <family val="2"/>
            <charset val="204"/>
          </rPr>
          <t>Требования к Аналитическому Качеству Королевской Коллегии Патологов АвстралАзии</t>
        </r>
      </text>
    </comment>
  </commentList>
</comments>
</file>

<file path=xl/comments3.xml><?xml version="1.0" encoding="utf-8"?>
<comments xmlns="http://schemas.openxmlformats.org/spreadsheetml/2006/main">
  <authors>
    <author>Гена</author>
  </authors>
  <commentList>
    <comment ref="B1" authorId="0">
      <text>
        <r>
          <rPr>
            <b/>
            <sz val="12"/>
            <color indexed="81"/>
            <rFont val="Tahoma"/>
            <family val="2"/>
            <charset val="204"/>
          </rPr>
          <t xml:space="preserve">Нромер по порядку </t>
        </r>
      </text>
    </comment>
    <comment ref="C1" authorId="0">
      <text>
        <r>
          <rPr>
            <b/>
            <sz val="12"/>
            <color indexed="81"/>
            <rFont val="Tahoma"/>
            <family val="2"/>
            <charset val="204"/>
          </rPr>
          <t xml:space="preserve">Аббревиатура Теста </t>
        </r>
      </text>
    </comment>
    <comment ref="D1" authorId="0">
      <text>
        <r>
          <rPr>
            <b/>
            <sz val="12"/>
            <color indexed="81"/>
            <rFont val="Tahoma"/>
            <family val="2"/>
            <charset val="204"/>
          </rPr>
          <t xml:space="preserve">Анализатор при помощи которого проводились исследования. </t>
        </r>
      </text>
    </comment>
    <comment ref="E1" authorId="0">
      <text>
        <r>
          <rPr>
            <b/>
            <sz val="12"/>
            <color indexed="81"/>
            <rFont val="Tahoma"/>
            <family val="2"/>
            <charset val="204"/>
          </rPr>
          <t>Аббревиатура торговой марки используемого Контрольного Материала</t>
        </r>
      </text>
    </comment>
    <comment ref="F1" authorId="0">
      <text>
        <r>
          <rPr>
            <b/>
            <sz val="12"/>
            <color indexed="81"/>
            <rFont val="Tahoma"/>
            <family val="2"/>
            <charset val="204"/>
          </rPr>
          <t xml:space="preserve">Количество Контрольных Измерений </t>
        </r>
      </text>
    </comment>
    <comment ref="G1" authorId="0">
      <text>
        <r>
          <rPr>
            <b/>
            <sz val="12"/>
            <color indexed="81"/>
            <rFont val="Tahoma"/>
            <family val="2"/>
            <charset val="204"/>
          </rPr>
          <t xml:space="preserve">Коэфициент Вариации </t>
        </r>
      </text>
    </comment>
    <comment ref="H1" authorId="0">
      <text>
        <r>
          <rPr>
            <b/>
            <sz val="12"/>
            <color indexed="81"/>
            <rFont val="Tahoma"/>
            <family val="2"/>
            <charset val="204"/>
          </rPr>
          <t xml:space="preserve">Аналитическое Смещение (%) </t>
        </r>
      </text>
    </comment>
    <comment ref="I1" authorId="0">
      <text>
        <r>
          <rPr>
            <b/>
            <sz val="12"/>
            <color indexed="81"/>
            <rFont val="Tahoma"/>
            <family val="2"/>
            <charset val="204"/>
          </rPr>
          <t xml:space="preserve">ВнутриИндивидуальная Биологическая Вариация </t>
        </r>
      </text>
    </comment>
    <comment ref="J1" authorId="0">
      <text>
        <r>
          <rPr>
            <b/>
            <sz val="12"/>
            <color indexed="81"/>
            <rFont val="Tahoma"/>
            <family val="2"/>
            <charset val="204"/>
          </rPr>
          <t>МежИндивидуальная Биологическая Вариация</t>
        </r>
      </text>
    </comment>
    <comment ref="K1" authorId="0">
      <text>
        <r>
          <rPr>
            <b/>
            <sz val="12"/>
            <color indexed="81"/>
            <rFont val="Tahoma"/>
            <family val="2"/>
            <charset val="204"/>
          </rPr>
          <t>Индекс Индивидуальности</t>
        </r>
      </text>
    </comment>
    <comment ref="L1" authorId="0">
      <text>
        <r>
          <rPr>
            <b/>
            <sz val="12"/>
            <color indexed="81"/>
            <rFont val="Tahoma"/>
            <family val="2"/>
            <charset val="204"/>
          </rPr>
          <t xml:space="preserve">Коэфициент Критической Разницы </t>
        </r>
      </text>
    </comment>
    <comment ref="M1" authorId="0">
      <text>
        <r>
          <rPr>
            <b/>
            <sz val="12"/>
            <color indexed="81"/>
            <rFont val="Tahoma"/>
            <family val="2"/>
            <charset val="204"/>
          </rPr>
          <t>Допустимая Общая Ошибка Определения Аналита</t>
        </r>
      </text>
    </comment>
    <comment ref="N1" authorId="0">
      <text>
        <r>
          <rPr>
            <b/>
            <sz val="12"/>
            <color indexed="81"/>
            <rFont val="Tahoma"/>
            <family val="2"/>
            <charset val="204"/>
          </rPr>
          <t>Сигма-Метрика</t>
        </r>
      </text>
    </comment>
    <comment ref="O1" authorId="0">
      <text>
        <r>
          <rPr>
            <b/>
            <sz val="12"/>
            <color indexed="81"/>
            <rFont val="Tahoma"/>
            <family val="2"/>
            <charset val="204"/>
          </rPr>
          <t>Риск выхода результата за пределы TEa</t>
        </r>
      </text>
    </comment>
    <comment ref="P1" authorId="0">
      <text>
        <r>
          <rPr>
            <b/>
            <sz val="12"/>
            <color indexed="81"/>
            <rFont val="Tahoma"/>
            <family val="2"/>
            <charset val="204"/>
          </rPr>
          <t>Неопределённость Измерения,выраженная в виде %RootMeanSquareDeviation(%RMSD)</t>
        </r>
      </text>
    </comment>
    <comment ref="Q1" authorId="0">
      <text>
        <r>
          <rPr>
            <b/>
            <sz val="12"/>
            <color indexed="81"/>
            <rFont val="Tahoma"/>
            <family val="2"/>
            <charset val="204"/>
          </rPr>
          <t>Рекомендуемые Контрольные Правила</t>
        </r>
      </text>
    </comment>
    <comment ref="T1" authorId="0">
      <text>
        <r>
          <rPr>
            <b/>
            <sz val="10"/>
            <color indexed="81"/>
            <rFont val="Tahoma"/>
            <family val="2"/>
            <charset val="204"/>
          </rPr>
          <t>Минимальные Требования к Аналитическому Качеству Ricos et al</t>
        </r>
      </text>
    </comment>
    <comment ref="U1" authorId="0">
      <text>
        <r>
          <rPr>
            <b/>
            <sz val="10"/>
            <color indexed="81"/>
            <rFont val="Tahoma"/>
            <family val="2"/>
            <charset val="204"/>
          </rPr>
          <t xml:space="preserve">Желаемые Требования к Аналитическому Качеству Ricos et al </t>
        </r>
      </text>
    </comment>
    <comment ref="V1" authorId="0">
      <text>
        <r>
          <rPr>
            <b/>
            <sz val="10"/>
            <color indexed="81"/>
            <rFont val="Tahoma"/>
            <family val="2"/>
            <charset val="204"/>
          </rPr>
          <t>Оптимальные Требования к Аналитическому Качеству Ricos et al</t>
        </r>
      </text>
    </comment>
    <comment ref="W1" authorId="0">
      <text>
        <r>
          <rPr>
            <b/>
            <sz val="10"/>
            <color indexed="81"/>
            <rFont val="Tahoma"/>
            <family val="2"/>
            <charset val="204"/>
          </rPr>
          <t>Требования к Аналитическому Качеству Приказа N45 МинЗдрава РФ от 07.02.2000 года.</t>
        </r>
      </text>
    </comment>
    <comment ref="X1" authorId="0">
      <text>
        <r>
          <rPr>
            <b/>
            <sz val="10"/>
            <color indexed="81"/>
            <rFont val="Tahoma"/>
            <family val="2"/>
            <charset val="204"/>
          </rPr>
          <t xml:space="preserve">Требования к Аналитическому Качеству Немецкого Федерального Медицинского Совета </t>
        </r>
      </text>
    </comment>
    <comment ref="Y1" authorId="0">
      <text>
        <r>
          <rPr>
            <b/>
            <sz val="10"/>
            <color indexed="81"/>
            <rFont val="Tahoma"/>
            <family val="2"/>
            <charset val="204"/>
          </rPr>
          <t>Требования к Аналитическому Качеству Поправок в Развитие Медицинских Лабораторий США</t>
        </r>
      </text>
    </comment>
    <comment ref="Z1" authorId="0">
      <text>
        <r>
          <rPr>
            <b/>
            <sz val="10"/>
            <color indexed="81"/>
            <rFont val="Tahoma"/>
            <family val="2"/>
            <charset val="204"/>
          </rPr>
          <t>Требования к Аналитическому Качеству Королевской Коллегии Патологов АвстралАзии</t>
        </r>
      </text>
    </comment>
    <comment ref="F286" authorId="0">
      <text>
        <r>
          <rPr>
            <b/>
            <sz val="10"/>
            <color indexed="81"/>
            <rFont val="Tahoma"/>
            <family val="2"/>
            <charset val="204"/>
          </rPr>
          <t>Отсутствовал КМ</t>
        </r>
      </text>
    </comment>
    <comment ref="F287" authorId="0">
      <text>
        <r>
          <rPr>
            <b/>
            <sz val="10"/>
            <color indexed="81"/>
            <rFont val="Tahoma"/>
            <family val="2"/>
            <charset val="204"/>
          </rPr>
          <t>Отсутствовал КМ</t>
        </r>
      </text>
    </comment>
    <comment ref="F288" authorId="0">
      <text>
        <r>
          <rPr>
            <b/>
            <sz val="10"/>
            <color indexed="81"/>
            <rFont val="Tahoma"/>
            <family val="2"/>
            <charset val="204"/>
          </rPr>
          <t>Отсутствовал КМ</t>
        </r>
      </text>
    </comment>
    <comment ref="F289" authorId="0">
      <text>
        <r>
          <rPr>
            <b/>
            <sz val="10"/>
            <color indexed="81"/>
            <rFont val="Tahoma"/>
            <family val="2"/>
            <charset val="204"/>
          </rPr>
          <t>Отсутствовал КМ</t>
        </r>
      </text>
    </comment>
    <comment ref="H320" authorId="0">
      <text>
        <r>
          <rPr>
            <b/>
            <sz val="10"/>
            <color indexed="81"/>
            <rFont val="Tahoma"/>
            <family val="2"/>
            <charset val="204"/>
          </rPr>
          <t xml:space="preserve">Не скорректированное смещение. </t>
        </r>
      </text>
    </comment>
    <comment ref="H321" authorId="0">
      <text>
        <r>
          <rPr>
            <b/>
            <sz val="10"/>
            <color indexed="81"/>
            <rFont val="Tahoma"/>
            <family val="2"/>
            <charset val="204"/>
          </rPr>
          <t xml:space="preserve">Не скорректированное смещение. </t>
        </r>
      </text>
    </comment>
    <comment ref="H322" authorId="0">
      <text>
        <r>
          <rPr>
            <b/>
            <sz val="10"/>
            <color indexed="81"/>
            <rFont val="Tahoma"/>
            <family val="2"/>
            <charset val="204"/>
          </rPr>
          <t xml:space="preserve">Не скорректированное смещение. </t>
        </r>
      </text>
    </comment>
    <comment ref="H323" authorId="0">
      <text>
        <r>
          <rPr>
            <b/>
            <sz val="10"/>
            <color indexed="81"/>
            <rFont val="Tahoma"/>
            <family val="2"/>
            <charset val="204"/>
          </rPr>
          <t xml:space="preserve">Не скорректированное смещение. </t>
        </r>
      </text>
    </comment>
    <comment ref="H324" authorId="0">
      <text>
        <r>
          <rPr>
            <b/>
            <sz val="10"/>
            <color indexed="81"/>
            <rFont val="Tahoma"/>
            <family val="2"/>
            <charset val="204"/>
          </rPr>
          <t xml:space="preserve">Не скорректированное смещение. </t>
        </r>
      </text>
    </comment>
    <comment ref="H325" authorId="0">
      <text>
        <r>
          <rPr>
            <b/>
            <sz val="10"/>
            <color indexed="81"/>
            <rFont val="Tahoma"/>
            <family val="2"/>
            <charset val="204"/>
          </rPr>
          <t xml:space="preserve">Не скорректированное смещение. </t>
        </r>
      </text>
    </comment>
    <comment ref="C358" authorId="0">
      <text>
        <r>
          <rPr>
            <b/>
            <sz val="10"/>
            <color indexed="81"/>
            <rFont val="Tahoma"/>
            <family val="2"/>
            <charset val="204"/>
          </rPr>
          <t xml:space="preserve">Минимальная Sigma 1,15 для АT III </t>
        </r>
      </text>
    </comment>
  </commentList>
</comments>
</file>

<file path=xl/comments4.xml><?xml version="1.0" encoding="utf-8"?>
<comments xmlns="http://schemas.openxmlformats.org/spreadsheetml/2006/main">
  <authors>
    <author>Гена</author>
  </authors>
  <commentList>
    <comment ref="B1" authorId="0">
      <text>
        <r>
          <rPr>
            <b/>
            <sz val="12"/>
            <color indexed="81"/>
            <rFont val="Tahoma"/>
            <family val="2"/>
            <charset val="204"/>
          </rPr>
          <t xml:space="preserve">Нромер по порядку </t>
        </r>
      </text>
    </comment>
    <comment ref="C1" authorId="0">
      <text>
        <r>
          <rPr>
            <b/>
            <sz val="12"/>
            <color indexed="81"/>
            <rFont val="Tahoma"/>
            <family val="2"/>
            <charset val="204"/>
          </rPr>
          <t xml:space="preserve">Аббревиатура Теста </t>
        </r>
      </text>
    </comment>
    <comment ref="D1" authorId="0">
      <text>
        <r>
          <rPr>
            <b/>
            <sz val="12"/>
            <color indexed="81"/>
            <rFont val="Tahoma"/>
            <family val="2"/>
            <charset val="204"/>
          </rPr>
          <t xml:space="preserve">Анализатор при помощи которого проводились исследования. </t>
        </r>
      </text>
    </comment>
    <comment ref="E1" authorId="0">
      <text>
        <r>
          <rPr>
            <b/>
            <sz val="12"/>
            <color indexed="81"/>
            <rFont val="Tahoma"/>
            <family val="2"/>
            <charset val="204"/>
          </rPr>
          <t>Аббревиатура торговой марки используемого Контрольного Материала</t>
        </r>
      </text>
    </comment>
    <comment ref="F1" authorId="0">
      <text>
        <r>
          <rPr>
            <b/>
            <sz val="12"/>
            <color indexed="81"/>
            <rFont val="Tahoma"/>
            <family val="2"/>
            <charset val="204"/>
          </rPr>
          <t xml:space="preserve">Количество Контрольных Измерений </t>
        </r>
      </text>
    </comment>
    <comment ref="G1" authorId="0">
      <text>
        <r>
          <rPr>
            <b/>
            <sz val="12"/>
            <color indexed="81"/>
            <rFont val="Tahoma"/>
            <family val="2"/>
            <charset val="204"/>
          </rPr>
          <t xml:space="preserve">Коэфициент Вариации </t>
        </r>
      </text>
    </comment>
    <comment ref="H1" authorId="0">
      <text>
        <r>
          <rPr>
            <b/>
            <sz val="12"/>
            <color indexed="81"/>
            <rFont val="Tahoma"/>
            <family val="2"/>
            <charset val="204"/>
          </rPr>
          <t xml:space="preserve">Аналитическое Смещение (%) </t>
        </r>
      </text>
    </comment>
    <comment ref="I1" authorId="0">
      <text>
        <r>
          <rPr>
            <b/>
            <sz val="12"/>
            <color indexed="81"/>
            <rFont val="Tahoma"/>
            <family val="2"/>
            <charset val="204"/>
          </rPr>
          <t>Допустимая Общая Ошибка Определения Аналита</t>
        </r>
      </text>
    </comment>
    <comment ref="J1" authorId="0">
      <text>
        <r>
          <rPr>
            <b/>
            <sz val="12"/>
            <color indexed="81"/>
            <rFont val="Tahoma"/>
            <family val="2"/>
            <charset val="204"/>
          </rPr>
          <t>Сигма-Метрика</t>
        </r>
      </text>
    </comment>
    <comment ref="K1" authorId="0">
      <text>
        <r>
          <rPr>
            <b/>
            <sz val="12"/>
            <color indexed="81"/>
            <rFont val="Tahoma"/>
            <family val="2"/>
            <charset val="204"/>
          </rPr>
          <t>Риск выхода результата за пределы TEa</t>
        </r>
      </text>
    </comment>
    <comment ref="N1" authorId="0">
      <text>
        <r>
          <rPr>
            <b/>
            <sz val="10"/>
            <color indexed="81"/>
            <rFont val="Tahoma"/>
            <family val="2"/>
            <charset val="204"/>
          </rPr>
          <t>Минимальные Требования к Аналитическому Качеству Ricos et al</t>
        </r>
      </text>
    </comment>
    <comment ref="O1" authorId="0">
      <text>
        <r>
          <rPr>
            <b/>
            <sz val="10"/>
            <color indexed="81"/>
            <rFont val="Tahoma"/>
            <family val="2"/>
            <charset val="204"/>
          </rPr>
          <t xml:space="preserve">Желаемые Требования к Аналитическому Качеству Ricos et al </t>
        </r>
      </text>
    </comment>
    <comment ref="P1" authorId="0">
      <text>
        <r>
          <rPr>
            <b/>
            <sz val="10"/>
            <color indexed="81"/>
            <rFont val="Tahoma"/>
            <family val="2"/>
            <charset val="204"/>
          </rPr>
          <t>Оптимальные Требования к Аналитическому Качеству Ricos et al</t>
        </r>
      </text>
    </comment>
    <comment ref="Q1" authorId="0">
      <text>
        <r>
          <rPr>
            <b/>
            <sz val="10"/>
            <color indexed="81"/>
            <rFont val="Tahoma"/>
            <family val="2"/>
            <charset val="204"/>
          </rPr>
          <t>Требования к Аналитическому Качеству Приказа N45 МинЗдрава РФ от 07.02.2000 года.</t>
        </r>
      </text>
    </comment>
    <comment ref="R1" authorId="0">
      <text>
        <r>
          <rPr>
            <b/>
            <sz val="10"/>
            <color indexed="81"/>
            <rFont val="Tahoma"/>
            <family val="2"/>
            <charset val="204"/>
          </rPr>
          <t xml:space="preserve">Требования к Аналитическому Качеству Немецкого Федерального Медицинского Совета </t>
        </r>
      </text>
    </comment>
    <comment ref="S1" authorId="0">
      <text>
        <r>
          <rPr>
            <b/>
            <sz val="10"/>
            <color indexed="81"/>
            <rFont val="Tahoma"/>
            <family val="2"/>
            <charset val="204"/>
          </rPr>
          <t>Требования к Аналитическому Качеству Поправок в Развитие Медицинских Лабораторий США</t>
        </r>
      </text>
    </comment>
    <comment ref="T1" authorId="0">
      <text>
        <r>
          <rPr>
            <b/>
            <sz val="10"/>
            <color indexed="81"/>
            <rFont val="Tahoma"/>
            <family val="2"/>
            <charset val="204"/>
          </rPr>
          <t>Требования к Аналитическому Качеству Королевской Коллегии Патологов АвстралАзии</t>
        </r>
      </text>
    </comment>
    <comment ref="H26" authorId="0">
      <text>
        <r>
          <rPr>
            <b/>
            <sz val="10"/>
            <color indexed="81"/>
            <rFont val="Tahoma"/>
            <family val="2"/>
            <charset val="204"/>
          </rPr>
          <t xml:space="preserve">Не скорректированное смещение. </t>
        </r>
      </text>
    </comment>
    <comment ref="H27" authorId="0">
      <text>
        <r>
          <rPr>
            <b/>
            <sz val="10"/>
            <color indexed="81"/>
            <rFont val="Tahoma"/>
            <family val="2"/>
            <charset val="204"/>
          </rPr>
          <t xml:space="preserve">Не скорректированное смещение. </t>
        </r>
      </text>
    </comment>
    <comment ref="H28" authorId="0">
      <text>
        <r>
          <rPr>
            <b/>
            <sz val="10"/>
            <color indexed="81"/>
            <rFont val="Tahoma"/>
            <family val="2"/>
            <charset val="204"/>
          </rPr>
          <t xml:space="preserve">Не скорректированное смещение. </t>
        </r>
      </text>
    </comment>
  </commentList>
</comments>
</file>

<file path=xl/comments5.xml><?xml version="1.0" encoding="utf-8"?>
<comments xmlns="http://schemas.openxmlformats.org/spreadsheetml/2006/main">
  <authors>
    <author>Гена</author>
  </authors>
  <commentList>
    <comment ref="B1" authorId="0">
      <text>
        <r>
          <rPr>
            <b/>
            <sz val="12"/>
            <color indexed="81"/>
            <rFont val="Tahoma"/>
            <family val="2"/>
            <charset val="204"/>
          </rPr>
          <t xml:space="preserve">Нромер по порядку </t>
        </r>
      </text>
    </comment>
    <comment ref="C1" authorId="0">
      <text>
        <r>
          <rPr>
            <b/>
            <sz val="12"/>
            <color indexed="81"/>
            <rFont val="Tahoma"/>
            <family val="2"/>
            <charset val="204"/>
          </rPr>
          <t xml:space="preserve">Аббревиатура Теста </t>
        </r>
      </text>
    </comment>
    <comment ref="D1" authorId="0">
      <text>
        <r>
          <rPr>
            <b/>
            <sz val="12"/>
            <color indexed="81"/>
            <rFont val="Tahoma"/>
            <family val="2"/>
            <charset val="204"/>
          </rPr>
          <t xml:space="preserve">Анализатор при помощи которого проводились исследования. </t>
        </r>
      </text>
    </comment>
    <comment ref="E1" authorId="0">
      <text>
        <r>
          <rPr>
            <b/>
            <sz val="12"/>
            <color indexed="81"/>
            <rFont val="Tahoma"/>
            <family val="2"/>
            <charset val="204"/>
          </rPr>
          <t>Аббревиатура торговой марки используемого Контрольного Материала</t>
        </r>
      </text>
    </comment>
    <comment ref="F1" authorId="0">
      <text>
        <r>
          <rPr>
            <b/>
            <sz val="12"/>
            <color indexed="81"/>
            <rFont val="Tahoma"/>
            <family val="2"/>
            <charset val="204"/>
          </rPr>
          <t xml:space="preserve">Количество Контрольных Измерений </t>
        </r>
      </text>
    </comment>
    <comment ref="G1" authorId="0">
      <text>
        <r>
          <rPr>
            <b/>
            <sz val="12"/>
            <color indexed="81"/>
            <rFont val="Tahoma"/>
            <family val="2"/>
            <charset val="204"/>
          </rPr>
          <t xml:space="preserve">Коэфициент Вариации </t>
        </r>
      </text>
    </comment>
    <comment ref="H1" authorId="0">
      <text>
        <r>
          <rPr>
            <b/>
            <sz val="12"/>
            <color indexed="81"/>
            <rFont val="Tahoma"/>
            <family val="2"/>
            <charset val="204"/>
          </rPr>
          <t xml:space="preserve">Аналитическое Смещение (%) </t>
        </r>
      </text>
    </comment>
    <comment ref="I1" authorId="0">
      <text>
        <r>
          <rPr>
            <b/>
            <sz val="12"/>
            <color indexed="81"/>
            <rFont val="Tahoma"/>
            <family val="2"/>
            <charset val="204"/>
          </rPr>
          <t xml:space="preserve">ВнутриИндивидуальная Биологическая Вариация </t>
        </r>
      </text>
    </comment>
    <comment ref="J1" authorId="0">
      <text>
        <r>
          <rPr>
            <b/>
            <sz val="12"/>
            <color indexed="81"/>
            <rFont val="Tahoma"/>
            <family val="2"/>
            <charset val="204"/>
          </rPr>
          <t>МежИндивидуальная Биологическая Вариация</t>
        </r>
      </text>
    </comment>
    <comment ref="K1" authorId="0">
      <text>
        <r>
          <rPr>
            <b/>
            <sz val="12"/>
            <color indexed="81"/>
            <rFont val="Tahoma"/>
            <family val="2"/>
            <charset val="204"/>
          </rPr>
          <t>Индекс Индивидуальности</t>
        </r>
      </text>
    </comment>
    <comment ref="L1" authorId="0">
      <text>
        <r>
          <rPr>
            <b/>
            <sz val="12"/>
            <color indexed="81"/>
            <rFont val="Tahoma"/>
            <family val="2"/>
            <charset val="204"/>
          </rPr>
          <t xml:space="preserve">Коэфициент Критической Разницы </t>
        </r>
      </text>
    </comment>
    <comment ref="M1" authorId="0">
      <text>
        <r>
          <rPr>
            <b/>
            <sz val="12"/>
            <color indexed="81"/>
            <rFont val="Tahoma"/>
            <family val="2"/>
            <charset val="204"/>
          </rPr>
          <t>Допустимая Общая Ошибка Определения Аналита</t>
        </r>
      </text>
    </comment>
    <comment ref="N1" authorId="0">
      <text>
        <r>
          <rPr>
            <b/>
            <sz val="12"/>
            <color indexed="81"/>
            <rFont val="Tahoma"/>
            <family val="2"/>
            <charset val="204"/>
          </rPr>
          <t>Сигма-Метрика</t>
        </r>
      </text>
    </comment>
    <comment ref="O1" authorId="0">
      <text>
        <r>
          <rPr>
            <b/>
            <sz val="12"/>
            <color indexed="81"/>
            <rFont val="Tahoma"/>
            <family val="2"/>
            <charset val="204"/>
          </rPr>
          <t>Риск выхода результата за пределы TEa</t>
        </r>
      </text>
    </comment>
    <comment ref="P1" authorId="0">
      <text>
        <r>
          <rPr>
            <b/>
            <sz val="12"/>
            <color indexed="81"/>
            <rFont val="Tahoma"/>
            <family val="2"/>
            <charset val="204"/>
          </rPr>
          <t>Неопределённость Измерения,выраженная в виде %RootMeanSquareDeviation(%RMSD)</t>
        </r>
      </text>
    </comment>
    <comment ref="Q1" authorId="0">
      <text>
        <r>
          <rPr>
            <b/>
            <sz val="12"/>
            <color indexed="81"/>
            <rFont val="Tahoma"/>
            <family val="2"/>
            <charset val="204"/>
          </rPr>
          <t>Рекомендуемые Контрольные Правила</t>
        </r>
      </text>
    </comment>
    <comment ref="T1" authorId="0">
      <text>
        <r>
          <rPr>
            <b/>
            <sz val="10"/>
            <color indexed="81"/>
            <rFont val="Tahoma"/>
            <family val="2"/>
            <charset val="204"/>
          </rPr>
          <t>Минимальные Требования к Аналитическому Качеству Ricos et al</t>
        </r>
      </text>
    </comment>
    <comment ref="U1" authorId="0">
      <text>
        <r>
          <rPr>
            <b/>
            <sz val="10"/>
            <color indexed="81"/>
            <rFont val="Tahoma"/>
            <family val="2"/>
            <charset val="204"/>
          </rPr>
          <t xml:space="preserve">Желаемые Требования к Аналитическому Качеству Ricos et al </t>
        </r>
      </text>
    </comment>
    <comment ref="V1" authorId="0">
      <text>
        <r>
          <rPr>
            <b/>
            <sz val="10"/>
            <color indexed="81"/>
            <rFont val="Tahoma"/>
            <family val="2"/>
            <charset val="204"/>
          </rPr>
          <t>Оптимальные Требования к Аналитическому Качеству Ricos et al</t>
        </r>
      </text>
    </comment>
    <comment ref="W1" authorId="0">
      <text>
        <r>
          <rPr>
            <b/>
            <sz val="10"/>
            <color indexed="81"/>
            <rFont val="Tahoma"/>
            <family val="2"/>
            <charset val="204"/>
          </rPr>
          <t>Требования к Аналитическому Качеству Приказа N45 МинЗдрава РФ от 07.02.2000 года.</t>
        </r>
      </text>
    </comment>
    <comment ref="X1" authorId="0">
      <text>
        <r>
          <rPr>
            <b/>
            <sz val="10"/>
            <color indexed="81"/>
            <rFont val="Tahoma"/>
            <family val="2"/>
            <charset val="204"/>
          </rPr>
          <t xml:space="preserve">Требования к Аналитическому Качеству Немецкого Федерального Медицинского Совета </t>
        </r>
      </text>
    </comment>
    <comment ref="Y1" authorId="0">
      <text>
        <r>
          <rPr>
            <b/>
            <sz val="10"/>
            <color indexed="81"/>
            <rFont val="Tahoma"/>
            <family val="2"/>
            <charset val="204"/>
          </rPr>
          <t>Требования к Аналитическому Качеству Поправок в Развитие Медицинских Лабораторий США</t>
        </r>
      </text>
    </comment>
    <comment ref="Z1" authorId="0">
      <text>
        <r>
          <rPr>
            <b/>
            <sz val="10"/>
            <color indexed="81"/>
            <rFont val="Tahoma"/>
            <family val="2"/>
            <charset val="204"/>
          </rPr>
          <t>Требования к Аналитическому Качеству Королевской Коллегии Патологов АвстралАзии</t>
        </r>
      </text>
    </comment>
    <comment ref="G46" authorId="0">
      <text>
        <r>
          <rPr>
            <b/>
            <sz val="10"/>
            <color indexed="81"/>
            <rFont val="Tahoma"/>
            <family val="2"/>
            <charset val="204"/>
          </rPr>
          <t>Странное значение CV из PSM.</t>
        </r>
      </text>
    </comment>
    <comment ref="F282" authorId="0">
      <text>
        <r>
          <rPr>
            <b/>
            <sz val="10"/>
            <color indexed="81"/>
            <rFont val="Tahoma"/>
            <family val="2"/>
            <charset val="204"/>
          </rPr>
          <t>Insufficient Data for Statistic</t>
        </r>
      </text>
    </comment>
    <comment ref="F283" authorId="0">
      <text>
        <r>
          <rPr>
            <b/>
            <sz val="10"/>
            <color indexed="81"/>
            <rFont val="Tahoma"/>
            <family val="2"/>
            <charset val="204"/>
          </rPr>
          <t>Insufficient Data for Statistic</t>
        </r>
      </text>
    </comment>
    <comment ref="C352" authorId="0">
      <text>
        <r>
          <rPr>
            <b/>
            <sz val="10"/>
            <color indexed="81"/>
            <rFont val="Tahoma"/>
            <family val="2"/>
            <charset val="204"/>
          </rPr>
          <t xml:space="preserve">Минимальная Sigma 1,15 для АT III </t>
        </r>
      </text>
    </comment>
  </commentList>
</comments>
</file>

<file path=xl/comments6.xml><?xml version="1.0" encoding="utf-8"?>
<comments xmlns="http://schemas.openxmlformats.org/spreadsheetml/2006/main">
  <authors>
    <author>Гена</author>
  </authors>
  <commentList>
    <comment ref="B1" authorId="0">
      <text>
        <r>
          <rPr>
            <b/>
            <sz val="12"/>
            <color indexed="81"/>
            <rFont val="Tahoma"/>
            <family val="2"/>
            <charset val="204"/>
          </rPr>
          <t xml:space="preserve">Нромер по порядку </t>
        </r>
      </text>
    </comment>
    <comment ref="C1" authorId="0">
      <text>
        <r>
          <rPr>
            <b/>
            <sz val="12"/>
            <color indexed="81"/>
            <rFont val="Tahoma"/>
            <family val="2"/>
            <charset val="204"/>
          </rPr>
          <t xml:space="preserve">Аббревиатура Теста </t>
        </r>
      </text>
    </comment>
    <comment ref="D1" authorId="0">
      <text>
        <r>
          <rPr>
            <b/>
            <sz val="12"/>
            <color indexed="81"/>
            <rFont val="Tahoma"/>
            <family val="2"/>
            <charset val="204"/>
          </rPr>
          <t xml:space="preserve">Анализатор при помощи которого проводились исследования. </t>
        </r>
      </text>
    </comment>
    <comment ref="E1" authorId="0">
      <text>
        <r>
          <rPr>
            <b/>
            <sz val="12"/>
            <color indexed="81"/>
            <rFont val="Tahoma"/>
            <family val="2"/>
            <charset val="204"/>
          </rPr>
          <t>Аббревиатура торговой марки используемого Контрольного Материала</t>
        </r>
      </text>
    </comment>
    <comment ref="F1" authorId="0">
      <text>
        <r>
          <rPr>
            <b/>
            <sz val="12"/>
            <color indexed="81"/>
            <rFont val="Tahoma"/>
            <family val="2"/>
            <charset val="204"/>
          </rPr>
          <t xml:space="preserve">Количество Контрольных Измерений </t>
        </r>
      </text>
    </comment>
    <comment ref="G1" authorId="0">
      <text>
        <r>
          <rPr>
            <b/>
            <sz val="12"/>
            <color indexed="81"/>
            <rFont val="Tahoma"/>
            <family val="2"/>
            <charset val="204"/>
          </rPr>
          <t xml:space="preserve">Коэфициент Вариации </t>
        </r>
      </text>
    </comment>
    <comment ref="H1" authorId="0">
      <text>
        <r>
          <rPr>
            <b/>
            <sz val="12"/>
            <color indexed="81"/>
            <rFont val="Tahoma"/>
            <family val="2"/>
            <charset val="204"/>
          </rPr>
          <t xml:space="preserve">Аналитическое Смещение (%) </t>
        </r>
      </text>
    </comment>
    <comment ref="I1" authorId="0">
      <text>
        <r>
          <rPr>
            <b/>
            <sz val="12"/>
            <color indexed="81"/>
            <rFont val="Tahoma"/>
            <family val="2"/>
            <charset val="204"/>
          </rPr>
          <t>Допустимая Общая Ошибка Определения Аналита</t>
        </r>
      </text>
    </comment>
    <comment ref="J1" authorId="0">
      <text>
        <r>
          <rPr>
            <b/>
            <sz val="12"/>
            <color indexed="81"/>
            <rFont val="Tahoma"/>
            <family val="2"/>
            <charset val="204"/>
          </rPr>
          <t>Сигма-Метрика</t>
        </r>
      </text>
    </comment>
    <comment ref="K1" authorId="0">
      <text>
        <r>
          <rPr>
            <b/>
            <sz val="12"/>
            <color indexed="81"/>
            <rFont val="Tahoma"/>
            <family val="2"/>
            <charset val="204"/>
          </rPr>
          <t>Риск выхода результата за пределы TEa</t>
        </r>
      </text>
    </comment>
    <comment ref="N1" authorId="0">
      <text>
        <r>
          <rPr>
            <b/>
            <sz val="10"/>
            <color indexed="81"/>
            <rFont val="Tahoma"/>
            <family val="2"/>
            <charset val="204"/>
          </rPr>
          <t>Минимальные Требования к Аналитическому Качеству Ricos et al</t>
        </r>
      </text>
    </comment>
    <comment ref="O1" authorId="0">
      <text>
        <r>
          <rPr>
            <b/>
            <sz val="10"/>
            <color indexed="81"/>
            <rFont val="Tahoma"/>
            <family val="2"/>
            <charset val="204"/>
          </rPr>
          <t xml:space="preserve">Желаемые Требования к Аналитическому Качеству Ricos et al </t>
        </r>
      </text>
    </comment>
    <comment ref="P1" authorId="0">
      <text>
        <r>
          <rPr>
            <b/>
            <sz val="10"/>
            <color indexed="81"/>
            <rFont val="Tahoma"/>
            <family val="2"/>
            <charset val="204"/>
          </rPr>
          <t>Оптимальные Требования к Аналитическому Качеству Ricos et al</t>
        </r>
      </text>
    </comment>
    <comment ref="Q1" authorId="0">
      <text>
        <r>
          <rPr>
            <b/>
            <sz val="10"/>
            <color indexed="81"/>
            <rFont val="Tahoma"/>
            <family val="2"/>
            <charset val="204"/>
          </rPr>
          <t>Требования к Аналитическому Качеству Приказа N45 МинЗдрава РФ от 07.02.2000 года.</t>
        </r>
      </text>
    </comment>
    <comment ref="R1" authorId="0">
      <text>
        <r>
          <rPr>
            <b/>
            <sz val="10"/>
            <color indexed="81"/>
            <rFont val="Tahoma"/>
            <family val="2"/>
            <charset val="204"/>
          </rPr>
          <t xml:space="preserve">Требования к Аналитическому Качеству Немецкого Федерального Медицинского Совета </t>
        </r>
      </text>
    </comment>
    <comment ref="S1" authorId="0">
      <text>
        <r>
          <rPr>
            <b/>
            <sz val="10"/>
            <color indexed="81"/>
            <rFont val="Tahoma"/>
            <family val="2"/>
            <charset val="204"/>
          </rPr>
          <t>Требования к Аналитическому Качеству Поправок в Развитие Медицинских Лабораторий США</t>
        </r>
      </text>
    </comment>
    <comment ref="T1" authorId="0">
      <text>
        <r>
          <rPr>
            <b/>
            <sz val="10"/>
            <color indexed="81"/>
            <rFont val="Tahoma"/>
            <family val="2"/>
            <charset val="204"/>
          </rPr>
          <t>Требования к Аналитическому Качеству Королевской Коллегии Патологов АвстралАзии</t>
        </r>
      </text>
    </comment>
  </commentList>
</comments>
</file>

<file path=xl/comments7.xml><?xml version="1.0" encoding="utf-8"?>
<comments xmlns="http://schemas.openxmlformats.org/spreadsheetml/2006/main">
  <authors>
    <author>Гена</author>
  </authors>
  <commentList>
    <comment ref="E1" authorId="0">
      <text>
        <r>
          <rPr>
            <b/>
            <sz val="10"/>
            <color indexed="81"/>
            <rFont val="Tahoma"/>
            <family val="2"/>
            <charset val="204"/>
          </rPr>
          <t>Результат за Квартал</t>
        </r>
      </text>
    </comment>
    <comment ref="B2" authorId="0">
      <text>
        <r>
          <rPr>
            <b/>
            <sz val="12"/>
            <color indexed="81"/>
            <rFont val="Tahoma"/>
            <family val="2"/>
            <charset val="204"/>
          </rPr>
          <t xml:space="preserve">Аббревиатура Теста </t>
        </r>
      </text>
    </comment>
    <comment ref="C2" authorId="0">
      <text>
        <r>
          <rPr>
            <b/>
            <sz val="12"/>
            <color indexed="81"/>
            <rFont val="Tahoma"/>
            <family val="2"/>
            <charset val="204"/>
          </rPr>
          <t xml:space="preserve">Аббревиатура Теста </t>
        </r>
      </text>
    </comment>
    <comment ref="D2" authorId="0">
      <text>
        <r>
          <rPr>
            <b/>
            <sz val="12"/>
            <color indexed="81"/>
            <rFont val="Tahoma"/>
            <family val="2"/>
            <charset val="204"/>
          </rPr>
          <t xml:space="preserve">Аббревиатура Теста </t>
        </r>
      </text>
    </comment>
    <comment ref="E2" authorId="0">
      <text>
        <r>
          <rPr>
            <b/>
            <sz val="10"/>
            <color indexed="81"/>
            <rFont val="Tahoma"/>
            <family val="2"/>
            <charset val="204"/>
          </rPr>
          <t>Номер по порядку.</t>
        </r>
      </text>
    </comment>
    <comment ref="F2" authorId="0">
      <text>
        <r>
          <rPr>
            <b/>
            <sz val="12"/>
            <color indexed="81"/>
            <rFont val="Tahoma"/>
            <family val="2"/>
            <charset val="204"/>
          </rPr>
          <t xml:space="preserve">Аббревиатура Теста </t>
        </r>
      </text>
    </comment>
  </commentList>
</comments>
</file>

<file path=xl/sharedStrings.xml><?xml version="1.0" encoding="utf-8"?>
<sst xmlns="http://schemas.openxmlformats.org/spreadsheetml/2006/main" count="3625" uniqueCount="317">
  <si>
    <t>N</t>
  </si>
  <si>
    <t>Test</t>
  </si>
  <si>
    <t xml:space="preserve"> Instrument</t>
  </si>
  <si>
    <t>QM</t>
  </si>
  <si>
    <t>NQC</t>
  </si>
  <si>
    <t>CV</t>
  </si>
  <si>
    <t>Bias</t>
  </si>
  <si>
    <t>CVw</t>
  </si>
  <si>
    <t>CVg</t>
  </si>
  <si>
    <t>Index</t>
  </si>
  <si>
    <t>RCV</t>
  </si>
  <si>
    <t>TEa %</t>
  </si>
  <si>
    <t xml:space="preserve">Sigma </t>
  </si>
  <si>
    <t>Date :</t>
  </si>
  <si>
    <t>Ricos M</t>
  </si>
  <si>
    <t>Ricos D</t>
  </si>
  <si>
    <t>Ricos O</t>
  </si>
  <si>
    <t>GOST</t>
  </si>
  <si>
    <t>Rilibak</t>
  </si>
  <si>
    <t>CLIA</t>
  </si>
  <si>
    <t>RCPA</t>
  </si>
  <si>
    <t>6000(1)P1</t>
  </si>
  <si>
    <t>PCCCM1</t>
  </si>
  <si>
    <t>PCCCM2</t>
  </si>
  <si>
    <t>6000(2)P1</t>
  </si>
  <si>
    <t xml:space="preserve"> </t>
  </si>
  <si>
    <t>Integra400(2)</t>
  </si>
  <si>
    <t>6000(1)ISE1</t>
  </si>
  <si>
    <t>6000(2)ISE1</t>
  </si>
  <si>
    <t>Ca++</t>
  </si>
  <si>
    <t>AVL(1)</t>
  </si>
  <si>
    <t>RFCSet I</t>
  </si>
  <si>
    <t>RFCSet II</t>
  </si>
  <si>
    <t>PCHbA1cN</t>
  </si>
  <si>
    <t>PCHbA1cP</t>
  </si>
  <si>
    <t>PCNFRA</t>
  </si>
  <si>
    <t>PCPFRA</t>
  </si>
  <si>
    <t>TDMCSet I</t>
  </si>
  <si>
    <t>TDMCSet II</t>
  </si>
  <si>
    <t>No Data</t>
  </si>
  <si>
    <t>TDMCSet III</t>
  </si>
  <si>
    <t>PCChrom I</t>
  </si>
  <si>
    <t>PCChrom II</t>
  </si>
  <si>
    <t>DDGen2C I</t>
  </si>
  <si>
    <t>DDGen2C II</t>
  </si>
  <si>
    <t>α2MG</t>
  </si>
  <si>
    <t>HCYCKit1</t>
  </si>
  <si>
    <t>HCYCKit2</t>
  </si>
  <si>
    <t>411(3)</t>
  </si>
  <si>
    <t>PCHbsAg1</t>
  </si>
  <si>
    <t>PCHbsAg2</t>
  </si>
  <si>
    <t>PCAnti-Hbc1</t>
  </si>
  <si>
    <t>PCAnti-Hbc2</t>
  </si>
  <si>
    <t>PCAnti-Hbs1</t>
  </si>
  <si>
    <t>PCAnti-Hbs2</t>
  </si>
  <si>
    <t>PCAnti-HCV1</t>
  </si>
  <si>
    <t>PCAnti-HCV2</t>
  </si>
  <si>
    <t>PCA-ToxoM1</t>
  </si>
  <si>
    <t>PCA-ToxoM2</t>
  </si>
  <si>
    <t>PCA-ToxoG1</t>
  </si>
  <si>
    <t>PCA-ToxoG2</t>
  </si>
  <si>
    <t>PCA-RubM1</t>
  </si>
  <si>
    <t>PCA-RubM2</t>
  </si>
  <si>
    <t>PCA-RubG1</t>
  </si>
  <si>
    <t>PCA-RubG2</t>
  </si>
  <si>
    <t>PCA-CMVM1</t>
  </si>
  <si>
    <t>PCA-CMVM2</t>
  </si>
  <si>
    <t>PCA-CMVG1</t>
  </si>
  <si>
    <t>PCA-CMVG2</t>
  </si>
  <si>
    <t>6000(1)E11</t>
  </si>
  <si>
    <t>PCU1</t>
  </si>
  <si>
    <t>PCU2</t>
  </si>
  <si>
    <t>6000(1)E12</t>
  </si>
  <si>
    <t>6000(1)E21</t>
  </si>
  <si>
    <t>6000(1)E22</t>
  </si>
  <si>
    <t>PCThyroAB1</t>
  </si>
  <si>
    <t>PCThyroAB2</t>
  </si>
  <si>
    <t>6000(2)E11</t>
  </si>
  <si>
    <t>6000(2)E12</t>
  </si>
  <si>
    <t>fTESTO</t>
  </si>
  <si>
    <t>Euroimmun(1)</t>
  </si>
  <si>
    <t>Packaged</t>
  </si>
  <si>
    <t>411(2)</t>
  </si>
  <si>
    <t>PCTM1</t>
  </si>
  <si>
    <t>17PRG</t>
  </si>
  <si>
    <t>PCMC1</t>
  </si>
  <si>
    <t>PCMC2</t>
  </si>
  <si>
    <t>PCMC3</t>
  </si>
  <si>
    <t>PCAMH1</t>
  </si>
  <si>
    <t>PCAMH2</t>
  </si>
  <si>
    <t>PCHE4(1)</t>
  </si>
  <si>
    <t>PCHE4(2)</t>
  </si>
  <si>
    <t>PCVaria1</t>
  </si>
  <si>
    <t>PCVaria2</t>
  </si>
  <si>
    <t>PCMM1</t>
  </si>
  <si>
    <t>PCMM2</t>
  </si>
  <si>
    <t>PCAnti-CCP1</t>
  </si>
  <si>
    <t>PCAnti-CCP2</t>
  </si>
  <si>
    <t>CA-1500</t>
  </si>
  <si>
    <t>CPN</t>
  </si>
  <si>
    <t>CPP</t>
  </si>
  <si>
    <t>LACLow</t>
  </si>
  <si>
    <t>LACHigh</t>
  </si>
  <si>
    <t>XS-1000</t>
  </si>
  <si>
    <t>e-CHECK1</t>
  </si>
  <si>
    <t>e-CHECK2</t>
  </si>
  <si>
    <t>e-CHECK3</t>
  </si>
  <si>
    <t>XS-800</t>
  </si>
  <si>
    <t>413-ALB</t>
  </si>
  <si>
    <t>158-ALP</t>
  </si>
  <si>
    <t>685-ALT</t>
  </si>
  <si>
    <t>684-ALTLP</t>
  </si>
  <si>
    <t>570-AMYL</t>
  </si>
  <si>
    <t>687-AST</t>
  </si>
  <si>
    <t>686-ASTLP</t>
  </si>
  <si>
    <t>211-UREL</t>
  </si>
  <si>
    <t>726-CA</t>
  </si>
  <si>
    <t>1005-CHE</t>
  </si>
  <si>
    <t>1004-MG</t>
  </si>
  <si>
    <t>661-IRON</t>
  </si>
  <si>
    <t>1001-CREJ2</t>
  </si>
  <si>
    <t>294-BIL-D</t>
  </si>
  <si>
    <t>18-BILT</t>
  </si>
  <si>
    <t>767-GLU</t>
  </si>
  <si>
    <t>80-LDH</t>
  </si>
  <si>
    <t>220-GGT</t>
  </si>
  <si>
    <t>1009-LIPC</t>
  </si>
  <si>
    <t>714-PHOS</t>
  </si>
  <si>
    <t>227-TP</t>
  </si>
  <si>
    <t>798-CHOL2</t>
  </si>
  <si>
    <t>781-TRIG</t>
  </si>
  <si>
    <t>435-HDL-C</t>
  </si>
  <si>
    <t>59-LDL-C</t>
  </si>
  <si>
    <t>418-UA2</t>
  </si>
  <si>
    <t>1000-AMY-P</t>
  </si>
  <si>
    <t>57-CK</t>
  </si>
  <si>
    <t>710-CKMBL</t>
  </si>
  <si>
    <t>2106-KI</t>
  </si>
  <si>
    <t>2107-NaI</t>
  </si>
  <si>
    <t>2109-ClI</t>
  </si>
  <si>
    <t>ISETROL1</t>
  </si>
  <si>
    <t>ISETROL2</t>
  </si>
  <si>
    <t>ISETROL3</t>
  </si>
  <si>
    <t>1003-ASO2</t>
  </si>
  <si>
    <t>19-CRP</t>
  </si>
  <si>
    <t>2102-RF</t>
  </si>
  <si>
    <t>1012-GAPTO</t>
  </si>
  <si>
    <t>1007-C3c</t>
  </si>
  <si>
    <t>1008-C4</t>
  </si>
  <si>
    <t>75-IGA</t>
  </si>
  <si>
    <t>77-IGM</t>
  </si>
  <si>
    <t>276-IGG</t>
  </si>
  <si>
    <t>2103-APOAT</t>
  </si>
  <si>
    <t>205-APOBT</t>
  </si>
  <si>
    <t>2101-A1CW2</t>
  </si>
  <si>
    <t>1013-FRA</t>
  </si>
  <si>
    <t>1006-TRSF2</t>
  </si>
  <si>
    <t>207-VALP</t>
  </si>
  <si>
    <t>525-AT</t>
  </si>
  <si>
    <t>2100-D-DI2</t>
  </si>
  <si>
    <t>6-HCYS</t>
  </si>
  <si>
    <t>900-HBSAG</t>
  </si>
  <si>
    <t>450-HBC</t>
  </si>
  <si>
    <t>410-A-HBs</t>
  </si>
  <si>
    <t>65-A-HCV</t>
  </si>
  <si>
    <t>530-IGMTOX</t>
  </si>
  <si>
    <t>520-IGGTOX</t>
  </si>
  <si>
    <t>550-RUBM</t>
  </si>
  <si>
    <t>540-RUBG</t>
  </si>
  <si>
    <t>580-CMVIgM</t>
  </si>
  <si>
    <t>571-CMVIgG</t>
  </si>
  <si>
    <t>100-SYPH</t>
  </si>
  <si>
    <t>Preci_Syph2</t>
  </si>
  <si>
    <t>Preci_Syph1</t>
  </si>
  <si>
    <t>1-TSH</t>
  </si>
  <si>
    <t>2-T4</t>
  </si>
  <si>
    <t>4-FT4</t>
  </si>
  <si>
    <t>7-T3</t>
  </si>
  <si>
    <t>10-FT3</t>
  </si>
  <si>
    <t>137-A-TPO</t>
  </si>
  <si>
    <t>133-A-TG</t>
  </si>
  <si>
    <t>730-A-TSH</t>
  </si>
  <si>
    <t>700-TG</t>
  </si>
  <si>
    <t>131-PRL</t>
  </si>
  <si>
    <t>23-FSH</t>
  </si>
  <si>
    <t>20-LH</t>
  </si>
  <si>
    <t>13-TESTO</t>
  </si>
  <si>
    <t>142-DHEA-S</t>
  </si>
  <si>
    <t>146-SHBG</t>
  </si>
  <si>
    <t>12-E2</t>
  </si>
  <si>
    <t>148-HCG-PR</t>
  </si>
  <si>
    <t>121-PROG</t>
  </si>
  <si>
    <t>690-F-BHCG</t>
  </si>
  <si>
    <t>290-PAPP-A</t>
  </si>
  <si>
    <t>1130-AMH</t>
  </si>
  <si>
    <t>24-KORTIZ</t>
  </si>
  <si>
    <t>50-AFP-PR</t>
  </si>
  <si>
    <t>341-CA125</t>
  </si>
  <si>
    <t>332-CA153</t>
  </si>
  <si>
    <t>351-CA199</t>
  </si>
  <si>
    <t>301-CEA</t>
  </si>
  <si>
    <t>321-PSAT</t>
  </si>
  <si>
    <t>370-CA211</t>
  </si>
  <si>
    <t>360-CA724</t>
  </si>
  <si>
    <t>391-FPSA</t>
  </si>
  <si>
    <t>155-NSE</t>
  </si>
  <si>
    <t>780-S100</t>
  </si>
  <si>
    <t>999-HE4</t>
  </si>
  <si>
    <t>613-FOLATE</t>
  </si>
  <si>
    <t>381-FERR</t>
  </si>
  <si>
    <t>110-VITB12</t>
  </si>
  <si>
    <t>120-INSUL</t>
  </si>
  <si>
    <t>339-CPEPT</t>
  </si>
  <si>
    <t>8-ACTH</t>
  </si>
  <si>
    <t>810-A-CPP</t>
  </si>
  <si>
    <t>630-IGE</t>
  </si>
  <si>
    <t>2088-hGH</t>
  </si>
  <si>
    <t>126-PTH</t>
  </si>
  <si>
    <t>122-OSTEO</t>
  </si>
  <si>
    <t>670-B-CROS</t>
  </si>
  <si>
    <t>208-VITD3</t>
  </si>
  <si>
    <t>1050-hCT</t>
  </si>
  <si>
    <t>190-tP1NP</t>
  </si>
  <si>
    <t>1503-APTT</t>
  </si>
  <si>
    <t>1504-PT</t>
  </si>
  <si>
    <t>1501-Fbg</t>
  </si>
  <si>
    <t>1502-TRT</t>
  </si>
  <si>
    <t>1505-LA1</t>
  </si>
  <si>
    <t>1506-LA2</t>
  </si>
  <si>
    <t>2001-RBC</t>
  </si>
  <si>
    <t>2002-HGB</t>
  </si>
  <si>
    <t>2003-HCT</t>
  </si>
  <si>
    <t>2000-WBC</t>
  </si>
  <si>
    <t>2015-LYMPH%</t>
  </si>
  <si>
    <t>2016-MONO%</t>
  </si>
  <si>
    <t>2014-NEUT%</t>
  </si>
  <si>
    <t>2017-EO%</t>
  </si>
  <si>
    <t>2018-BASO%</t>
  </si>
  <si>
    <t>2007-PLT</t>
  </si>
  <si>
    <t>Westgard Sigma Rules™</t>
  </si>
  <si>
    <t>03.12.15-13.01.16</t>
  </si>
  <si>
    <t>PCTM2</t>
  </si>
  <si>
    <t>Sigma Score</t>
  </si>
  <si>
    <t>Count</t>
  </si>
  <si>
    <t>Percent</t>
  </si>
  <si>
    <t>&gt; 6</t>
  </si>
  <si>
    <t>&lt; 2</t>
  </si>
  <si>
    <t>Summary</t>
  </si>
  <si>
    <t>&gt;=3</t>
  </si>
  <si>
    <t>&lt;3</t>
  </si>
  <si>
    <t>Description</t>
  </si>
  <si>
    <t>Word Class</t>
  </si>
  <si>
    <t>Excellent</t>
  </si>
  <si>
    <t>Good</t>
  </si>
  <si>
    <t>Poor</t>
  </si>
  <si>
    <t>Unaceptable</t>
  </si>
  <si>
    <t>Marginal</t>
  </si>
  <si>
    <t>6000(2)P2</t>
  </si>
  <si>
    <t xml:space="preserve">Outcome Six Sigma Metrics </t>
  </si>
  <si>
    <t>RMSD</t>
  </si>
  <si>
    <t>6,0 - 5,0</t>
  </si>
  <si>
    <t>5,0 - 4,0</t>
  </si>
  <si>
    <t>4,0 - 3,0</t>
  </si>
  <si>
    <t>3,0 - 2,0</t>
  </si>
  <si>
    <t>13.01.15-29.02.16</t>
  </si>
  <si>
    <t>82</t>
  </si>
  <si>
    <t>80</t>
  </si>
  <si>
    <t>81</t>
  </si>
  <si>
    <t>Risk %</t>
  </si>
  <si>
    <t>&lt;= 0,00034</t>
  </si>
  <si>
    <t>0,00034-0,02</t>
  </si>
  <si>
    <t>&lt; 2 (1,15)</t>
  </si>
  <si>
    <t>Summary Count &amp; Percent</t>
  </si>
  <si>
    <t>01.03-01.04.2016</t>
  </si>
  <si>
    <t>27</t>
  </si>
  <si>
    <t>28</t>
  </si>
  <si>
    <t>0</t>
  </si>
  <si>
    <t>29</t>
  </si>
  <si>
    <t>26</t>
  </si>
  <si>
    <t>19</t>
  </si>
  <si>
    <t>24</t>
  </si>
  <si>
    <t>30</t>
  </si>
  <si>
    <t>32</t>
  </si>
  <si>
    <t>13</t>
  </si>
  <si>
    <t>23</t>
  </si>
  <si>
    <t>21</t>
  </si>
  <si>
    <t>22</t>
  </si>
  <si>
    <t>25</t>
  </si>
  <si>
    <t>12</t>
  </si>
  <si>
    <t>18</t>
  </si>
  <si>
    <t>2</t>
  </si>
  <si>
    <t>17</t>
  </si>
  <si>
    <t>14</t>
  </si>
  <si>
    <t>3</t>
  </si>
  <si>
    <t>4</t>
  </si>
  <si>
    <t>15</t>
  </si>
  <si>
    <t>1</t>
  </si>
  <si>
    <t>0,34</t>
  </si>
  <si>
    <t>0,4</t>
  </si>
  <si>
    <t>0,26</t>
  </si>
  <si>
    <t>0,35</t>
  </si>
  <si>
    <t>0,62</t>
  </si>
  <si>
    <t>0,63</t>
  </si>
  <si>
    <t>1,5</t>
  </si>
  <si>
    <t>1,74</t>
  </si>
  <si>
    <t>51</t>
  </si>
  <si>
    <t>54</t>
  </si>
  <si>
    <t>52</t>
  </si>
  <si>
    <t>ДекабрьЯнварь</t>
  </si>
  <si>
    <t>ЯнварьФевраль</t>
  </si>
  <si>
    <t>Март</t>
  </si>
  <si>
    <t>Result for the quarter</t>
  </si>
  <si>
    <t>%Risk</t>
  </si>
  <si>
    <t>0,02 - 0,62</t>
  </si>
  <si>
    <t>0,62 - 6,68</t>
  </si>
  <si>
    <t>6,6 - 30,8</t>
  </si>
  <si>
    <t>30,8 - 69,1</t>
  </si>
</sst>
</file>

<file path=xl/styles.xml><?xml version="1.0" encoding="utf-8"?>
<styleSheet xmlns="http://schemas.openxmlformats.org/spreadsheetml/2006/main">
  <numFmts count="3">
    <numFmt numFmtId="164" formatCode="0.0"/>
    <numFmt numFmtId="165" formatCode="[$-419]General"/>
    <numFmt numFmtId="166" formatCode="0.0000"/>
  </numFmts>
  <fonts count="40">
    <font>
      <sz val="10"/>
      <name val="Arial Cyr"/>
      <charset val="204"/>
    </font>
    <font>
      <sz val="12"/>
      <color theme="1"/>
      <name val="Calibri"/>
      <family val="2"/>
      <charset val="204"/>
    </font>
    <font>
      <sz val="12"/>
      <color theme="1"/>
      <name val="Calibri"/>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1"/>
      <color indexed="8"/>
      <name val="Arial"/>
      <family val="2"/>
      <charset val="204"/>
    </font>
    <font>
      <b/>
      <sz val="12"/>
      <color indexed="81"/>
      <name val="Tahoma"/>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color theme="1"/>
      <name val="Calibri"/>
      <family val="2"/>
      <charset val="204"/>
      <scheme val="minor"/>
    </font>
    <font>
      <sz val="12"/>
      <name val="Calibri"/>
      <family val="2"/>
      <charset val="204"/>
      <scheme val="minor"/>
    </font>
    <font>
      <b/>
      <sz val="12"/>
      <name val="Calibri"/>
      <family val="2"/>
      <charset val="204"/>
      <scheme val="minor"/>
    </font>
    <font>
      <sz val="12"/>
      <color theme="1"/>
      <name val="Calibri"/>
      <family val="2"/>
      <charset val="204"/>
      <scheme val="minor"/>
    </font>
    <font>
      <b/>
      <sz val="12"/>
      <color theme="1"/>
      <name val="Calibri"/>
      <family val="2"/>
      <charset val="204"/>
      <scheme val="minor"/>
    </font>
    <font>
      <b/>
      <sz val="12"/>
      <color rgb="FF7030A0"/>
      <name val="Calibri"/>
      <family val="2"/>
      <charset val="204"/>
      <scheme val="minor"/>
    </font>
    <font>
      <b/>
      <sz val="10"/>
      <name val="Arial"/>
      <family val="2"/>
      <charset val="204"/>
    </font>
    <font>
      <b/>
      <sz val="12"/>
      <color rgb="FF363636"/>
      <name val="Calibri"/>
      <family val="2"/>
      <charset val="204"/>
      <scheme val="minor"/>
    </font>
    <font>
      <sz val="11"/>
      <name val="Calibri"/>
      <family val="2"/>
      <charset val="204"/>
      <scheme val="minor"/>
    </font>
    <font>
      <b/>
      <sz val="10"/>
      <name val="Arial Cyr"/>
      <charset val="204"/>
    </font>
    <font>
      <b/>
      <sz val="10"/>
      <color indexed="81"/>
      <name val="Tahoma"/>
      <family val="2"/>
      <charset val="204"/>
    </font>
    <font>
      <b/>
      <sz val="12"/>
      <color theme="1"/>
      <name val="Calibri"/>
      <family val="2"/>
      <charset val="204"/>
    </font>
    <font>
      <b/>
      <sz val="12"/>
      <name val="Calibri"/>
      <family val="2"/>
      <charset val="204"/>
    </font>
  </fonts>
  <fills count="59">
    <fill>
      <patternFill patternType="none"/>
    </fill>
    <fill>
      <patternFill patternType="gray125"/>
    </fill>
    <fill>
      <patternFill patternType="solid">
        <fgColor rgb="FFFFCC66"/>
        <bgColor indexed="64"/>
      </patternFill>
    </fill>
    <fill>
      <patternFill patternType="solid">
        <fgColor rgb="FFFFC000"/>
        <bgColor indexed="64"/>
      </patternFill>
    </fill>
    <fill>
      <patternFill patternType="solid">
        <fgColor rgb="FFFFFF00"/>
        <bgColor indexed="64"/>
      </patternFill>
    </fill>
    <fill>
      <patternFill patternType="solid">
        <fgColor rgb="FFCCFFFF"/>
        <bgColor indexed="64"/>
      </patternFill>
    </fill>
    <fill>
      <gradientFill degree="90">
        <stop position="0">
          <color theme="0"/>
        </stop>
        <stop position="0.5">
          <color rgb="FFFFFF00"/>
        </stop>
        <stop position="1">
          <color theme="0"/>
        </stop>
      </gradientFill>
    </fill>
    <fill>
      <gradientFill degree="90">
        <stop position="0">
          <color theme="0"/>
        </stop>
        <stop position="0.5">
          <color rgb="FF00FF00"/>
        </stop>
        <stop position="1">
          <color theme="0"/>
        </stop>
      </gradientFill>
    </fill>
    <fill>
      <gradientFill degree="90">
        <stop position="0">
          <color theme="0"/>
        </stop>
        <stop position="0.5">
          <color rgb="FF66FFFF"/>
        </stop>
        <stop position="1">
          <color theme="0"/>
        </stop>
      </gradientFill>
    </fill>
    <fill>
      <gradientFill degree="90">
        <stop position="0">
          <color theme="0"/>
        </stop>
        <stop position="0.5">
          <color rgb="FFCCFF99"/>
        </stop>
        <stop position="1">
          <color theme="0"/>
        </stop>
      </gradientFill>
    </fill>
    <fill>
      <gradientFill degree="90">
        <stop position="0">
          <color theme="0"/>
        </stop>
        <stop position="0.5">
          <color rgb="FFFFCC66"/>
        </stop>
        <stop position="1">
          <color theme="0"/>
        </stop>
      </gradientFill>
    </fill>
    <fill>
      <gradientFill degree="90">
        <stop position="0">
          <color theme="0"/>
        </stop>
        <stop position="0.5">
          <color rgb="FFFFFF99"/>
        </stop>
        <stop position="1">
          <color theme="0"/>
        </stop>
      </gradientFill>
    </fill>
    <fill>
      <gradientFill degree="90">
        <stop position="0">
          <color theme="0"/>
        </stop>
        <stop position="0.5">
          <color rgb="FFFFCCFF"/>
        </stop>
        <stop position="1">
          <color theme="0"/>
        </stop>
      </gradientFill>
    </fill>
    <fill>
      <patternFill patternType="solid">
        <fgColor rgb="FFE6FFCD"/>
        <bgColor indexed="64"/>
      </patternFill>
    </fill>
    <fill>
      <gradientFill degree="90">
        <stop position="0">
          <color theme="0"/>
        </stop>
        <stop position="0.5">
          <color rgb="FFFFC000"/>
        </stop>
        <stop position="1">
          <color theme="0"/>
        </stop>
      </gradientFill>
    </fill>
    <fill>
      <patternFill patternType="solid">
        <fgColor rgb="FFFFFF99"/>
        <bgColor indexed="64"/>
      </patternFill>
    </fill>
    <fill>
      <patternFill patternType="solid">
        <fgColor rgb="FFE7FFFF"/>
        <bgColor indexed="64"/>
      </patternFill>
    </fill>
    <fill>
      <patternFill patternType="solid">
        <fgColor rgb="FFEFFFFF"/>
        <bgColor indexed="64"/>
      </patternFill>
    </fill>
    <fill>
      <patternFill patternType="solid">
        <fgColor rgb="FF66FFFF"/>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27"/>
        <bgColor indexed="41"/>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patternFill>
    </fill>
    <fill>
      <patternFill patternType="solid">
        <fgColor indexed="22"/>
      </patternFill>
    </fill>
    <fill>
      <patternFill patternType="solid">
        <fgColor indexed="43"/>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patternFill>
    </fill>
    <fill>
      <patternFill patternType="solid">
        <fgColor indexed="57"/>
      </patternFill>
    </fill>
    <fill>
      <patternFill patternType="solid">
        <fgColor indexed="49"/>
        <bgColor indexed="40"/>
      </patternFill>
    </fill>
    <fill>
      <patternFill patternType="solid">
        <fgColor indexed="57"/>
        <bgColor indexed="21"/>
      </patternFill>
    </fill>
    <fill>
      <patternFill patternType="solid">
        <fgColor indexed="62"/>
      </patternFill>
    </fill>
    <fill>
      <patternFill patternType="solid">
        <fgColor indexed="10"/>
      </patternFill>
    </fill>
    <fill>
      <patternFill patternType="solid">
        <fgColor indexed="36"/>
      </patternFill>
    </fill>
    <fill>
      <patternFill patternType="solid">
        <fgColor indexed="53"/>
      </patternFill>
    </fill>
    <fill>
      <patternFill patternType="solid">
        <fgColor indexed="45"/>
      </patternFill>
    </fill>
    <fill>
      <patternFill patternType="solid">
        <fgColor indexed="55"/>
      </patternFill>
    </fill>
    <fill>
      <patternFill patternType="solid">
        <fgColor rgb="FFEFFFEF"/>
        <bgColor indexed="64"/>
      </patternFill>
    </fill>
    <fill>
      <patternFill patternType="solid">
        <fgColor rgb="FFFFCCFF"/>
        <bgColor indexed="64"/>
      </patternFill>
    </fill>
    <fill>
      <patternFill patternType="solid">
        <fgColor rgb="FF00FF00"/>
        <bgColor indexed="64"/>
      </patternFill>
    </fill>
    <fill>
      <gradientFill degree="90">
        <stop position="0">
          <color theme="0"/>
        </stop>
        <stop position="0.5">
          <color rgb="FFCCFFCC"/>
        </stop>
        <stop position="1">
          <color theme="0"/>
        </stop>
      </gradientFill>
    </fill>
    <fill>
      <patternFill patternType="solid">
        <fgColor rgb="FFFFB3B3"/>
        <bgColor indexed="64"/>
      </patternFill>
    </fill>
    <fill>
      <patternFill patternType="solid">
        <fgColor rgb="FF93FFD3"/>
        <bgColor indexed="64"/>
      </patternFill>
    </fill>
    <fill>
      <patternFill patternType="solid">
        <fgColor rgb="FFFFE1FF"/>
        <bgColor indexed="64"/>
      </patternFill>
    </fill>
    <fill>
      <patternFill patternType="solid">
        <fgColor rgb="FFFFAFAF"/>
        <bgColor indexed="64"/>
      </patternFill>
    </fill>
    <fill>
      <patternFill patternType="solid">
        <fgColor rgb="FFFFFF99"/>
        <bgColor auto="1"/>
      </patternFill>
    </fill>
    <fill>
      <patternFill patternType="solid">
        <fgColor rgb="FFEFFFEF"/>
        <bgColor auto="1"/>
      </patternFill>
    </fill>
    <fill>
      <patternFill patternType="solid">
        <fgColor rgb="FFFF99CC"/>
        <bgColor indexed="64"/>
      </patternFill>
    </fill>
    <fill>
      <patternFill patternType="solid">
        <fgColor rgb="FFF3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3">
    <xf numFmtId="0" fontId="0" fillId="0" borderId="0"/>
    <xf numFmtId="0" fontId="7" fillId="0" borderId="0"/>
    <xf numFmtId="0" fontId="7" fillId="0" borderId="0"/>
    <xf numFmtId="165" fontId="8" fillId="0" borderId="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20"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26"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4" borderId="0" applyNumberFormat="0" applyBorder="0" applyAlignment="0" applyProtection="0"/>
    <xf numFmtId="0" fontId="10" fillId="36" borderId="0" applyNumberFormat="0" applyBorder="0" applyAlignment="0" applyProtection="0"/>
    <xf numFmtId="0" fontId="11" fillId="31" borderId="0" applyNumberFormat="0" applyBorder="0" applyAlignment="0" applyProtection="0"/>
    <xf numFmtId="0" fontId="11" fillId="20"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4" borderId="0" applyNumberFormat="0" applyBorder="0" applyAlignment="0" applyProtection="0"/>
    <xf numFmtId="0" fontId="11" fillId="26"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43" borderId="0" applyNumberFormat="0" applyBorder="0" applyAlignment="0" applyProtection="0"/>
    <xf numFmtId="0" fontId="11" fillId="37" borderId="0" applyNumberFormat="0" applyBorder="0" applyAlignment="0" applyProtection="0"/>
    <xf numFmtId="0" fontId="11" fillId="44" borderId="0" applyNumberFormat="0" applyBorder="0" applyAlignment="0" applyProtection="0"/>
    <xf numFmtId="0" fontId="12" fillId="45" borderId="0" applyNumberFormat="0" applyBorder="0" applyAlignment="0" applyProtection="0"/>
    <xf numFmtId="0" fontId="13" fillId="32" borderId="13" applyNumberFormat="0" applyAlignment="0" applyProtection="0"/>
    <xf numFmtId="0" fontId="14" fillId="46" borderId="14" applyNumberFormat="0" applyAlignment="0" applyProtection="0"/>
    <xf numFmtId="0" fontId="15" fillId="0" borderId="0" applyNumberFormat="0" applyFill="0" applyBorder="0" applyAlignment="0" applyProtection="0"/>
    <xf numFmtId="0" fontId="16" fillId="24" borderId="0" applyNumberFormat="0" applyBorder="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0" fillId="20" borderId="13" applyNumberFormat="0" applyAlignment="0" applyProtection="0"/>
    <xf numFmtId="0" fontId="21" fillId="0" borderId="18" applyNumberFormat="0" applyFill="0" applyAlignment="0" applyProtection="0"/>
    <xf numFmtId="0" fontId="22" fillId="33" borderId="0" applyNumberFormat="0" applyBorder="0" applyAlignment="0" applyProtection="0"/>
    <xf numFmtId="0" fontId="10" fillId="22" borderId="19" applyNumberFormat="0" applyFont="0" applyAlignment="0" applyProtection="0"/>
    <xf numFmtId="0" fontId="23" fillId="32" borderId="20" applyNumberFormat="0" applyAlignment="0" applyProtection="0"/>
    <xf numFmtId="0" fontId="24" fillId="0" borderId="0" applyNumberFormat="0" applyFill="0" applyBorder="0" applyAlignment="0" applyProtection="0"/>
    <xf numFmtId="0" fontId="25" fillId="0" borderId="21" applyNumberFormat="0" applyFill="0" applyAlignment="0" applyProtection="0"/>
    <xf numFmtId="0" fontId="26" fillId="0" borderId="0" applyNumberFormat="0" applyFill="0" applyBorder="0" applyAlignment="0" applyProtection="0"/>
    <xf numFmtId="0" fontId="6" fillId="0" borderId="0"/>
    <xf numFmtId="0" fontId="5" fillId="0" borderId="0"/>
    <xf numFmtId="0" fontId="4" fillId="0" borderId="0"/>
    <xf numFmtId="0" fontId="3" fillId="0" borderId="0"/>
    <xf numFmtId="0" fontId="2" fillId="0" borderId="0"/>
    <xf numFmtId="0" fontId="2" fillId="0" borderId="0"/>
    <xf numFmtId="0" fontId="3" fillId="0" borderId="0"/>
    <xf numFmtId="0" fontId="3" fillId="0" borderId="0"/>
    <xf numFmtId="0" fontId="1" fillId="0" borderId="0"/>
    <xf numFmtId="0" fontId="1" fillId="0" borderId="0"/>
  </cellStyleXfs>
  <cellXfs count="1041">
    <xf numFmtId="0" fontId="0" fillId="0" borderId="0" xfId="0"/>
    <xf numFmtId="0" fontId="7" fillId="0" borderId="0" xfId="1"/>
    <xf numFmtId="0" fontId="7" fillId="0" borderId="0" xfId="1" applyFill="1"/>
    <xf numFmtId="0" fontId="6" fillId="0" borderId="0" xfId="63"/>
    <xf numFmtId="0" fontId="6" fillId="0" borderId="0" xfId="63" applyFill="1"/>
    <xf numFmtId="0" fontId="29" fillId="4" borderId="2" xfId="1" applyFont="1" applyFill="1" applyBorder="1" applyAlignment="1">
      <alignment horizontal="center"/>
    </xf>
    <xf numFmtId="0" fontId="29" fillId="12" borderId="2" xfId="1" applyFont="1" applyFill="1" applyBorder="1" applyAlignment="1">
      <alignment horizontal="center"/>
    </xf>
    <xf numFmtId="0" fontId="28" fillId="0" borderId="0" xfId="1" applyFont="1"/>
    <xf numFmtId="0" fontId="33" fillId="0" borderId="0" xfId="1" applyFont="1"/>
    <xf numFmtId="1" fontId="33" fillId="0" borderId="0" xfId="1" applyNumberFormat="1" applyFont="1"/>
    <xf numFmtId="0" fontId="3" fillId="0" borderId="0" xfId="66"/>
    <xf numFmtId="0" fontId="30" fillId="0" borderId="0" xfId="66" applyFont="1"/>
    <xf numFmtId="0" fontId="29" fillId="16" borderId="7" xfId="1" applyFont="1" applyFill="1" applyBorder="1" applyAlignment="1">
      <alignment horizontal="center"/>
    </xf>
    <xf numFmtId="0" fontId="34" fillId="49" borderId="7" xfId="66" applyFont="1" applyFill="1" applyBorder="1" applyAlignment="1">
      <alignment horizontal="center"/>
    </xf>
    <xf numFmtId="0" fontId="34" fillId="4" borderId="2" xfId="66" applyFont="1" applyFill="1" applyBorder="1" applyAlignment="1">
      <alignment horizontal="center"/>
    </xf>
    <xf numFmtId="0" fontId="34" fillId="15" borderId="2" xfId="66" applyFont="1" applyFill="1" applyBorder="1" applyAlignment="1">
      <alignment horizontal="center"/>
    </xf>
    <xf numFmtId="0" fontId="34" fillId="48" borderId="2" xfId="66" applyFont="1" applyFill="1" applyBorder="1" applyAlignment="1">
      <alignment horizontal="center"/>
    </xf>
    <xf numFmtId="0" fontId="29" fillId="49" borderId="7" xfId="1" applyFont="1" applyFill="1" applyBorder="1" applyAlignment="1">
      <alignment horizontal="center"/>
    </xf>
    <xf numFmtId="16" fontId="29" fillId="4" borderId="2" xfId="1" applyNumberFormat="1" applyFont="1" applyFill="1" applyBorder="1" applyAlignment="1">
      <alignment horizontal="center"/>
    </xf>
    <xf numFmtId="0" fontId="29" fillId="48" borderId="2" xfId="1" applyFont="1" applyFill="1" applyBorder="1" applyAlignment="1">
      <alignment horizontal="center"/>
    </xf>
    <xf numFmtId="0" fontId="29" fillId="49" borderId="2" xfId="1" applyFont="1" applyFill="1" applyBorder="1" applyAlignment="1">
      <alignment horizontal="center"/>
    </xf>
    <xf numFmtId="0" fontId="29" fillId="15" borderId="2" xfId="1" applyFont="1" applyFill="1" applyBorder="1" applyAlignment="1">
      <alignment horizontal="center"/>
    </xf>
    <xf numFmtId="0" fontId="7" fillId="0" borderId="0" xfId="1" applyAlignment="1">
      <alignment horizontal="center"/>
    </xf>
    <xf numFmtId="0" fontId="7" fillId="0" borderId="0" xfId="1" applyAlignment="1">
      <alignment horizontal="left"/>
    </xf>
    <xf numFmtId="0" fontId="31" fillId="4" borderId="2" xfId="66" applyFont="1" applyFill="1" applyBorder="1" applyAlignment="1">
      <alignment horizontal="center"/>
    </xf>
    <xf numFmtId="0" fontId="29" fillId="51" borderId="2" xfId="1" applyFont="1" applyFill="1" applyBorder="1" applyAlignment="1">
      <alignment horizontal="center"/>
    </xf>
    <xf numFmtId="0" fontId="34" fillId="51" borderId="2" xfId="66" applyFont="1" applyFill="1" applyBorder="1" applyAlignment="1">
      <alignment horizontal="center"/>
    </xf>
    <xf numFmtId="0" fontId="31" fillId="51" borderId="2" xfId="66" applyFont="1" applyFill="1" applyBorder="1" applyAlignment="1">
      <alignment horizontal="center"/>
    </xf>
    <xf numFmtId="2" fontId="7" fillId="0" borderId="0" xfId="1" applyNumberFormat="1" applyFont="1"/>
    <xf numFmtId="2" fontId="35" fillId="0" borderId="0" xfId="66" applyNumberFormat="1" applyFont="1"/>
    <xf numFmtId="16" fontId="29" fillId="52" borderId="2" xfId="1" applyNumberFormat="1" applyFont="1" applyFill="1" applyBorder="1" applyAlignment="1">
      <alignment horizontal="center"/>
    </xf>
    <xf numFmtId="0" fontId="29" fillId="52" borderId="2" xfId="1" applyFont="1" applyFill="1" applyBorder="1" applyAlignment="1">
      <alignment horizontal="center"/>
    </xf>
    <xf numFmtId="0" fontId="34" fillId="52" borderId="2" xfId="66" applyFont="1" applyFill="1" applyBorder="1" applyAlignment="1">
      <alignment horizontal="center"/>
    </xf>
    <xf numFmtId="0" fontId="36" fillId="0" borderId="0" xfId="0" applyFont="1"/>
    <xf numFmtId="0" fontId="27" fillId="0" borderId="0" xfId="66" applyFont="1"/>
    <xf numFmtId="0" fontId="28" fillId="3" borderId="1" xfId="1" applyFont="1" applyFill="1" applyBorder="1" applyAlignment="1" applyProtection="1">
      <alignment horizontal="center"/>
    </xf>
    <xf numFmtId="0" fontId="29" fillId="4" borderId="2" xfId="1" applyFont="1" applyFill="1" applyBorder="1" applyAlignment="1" applyProtection="1">
      <alignment horizontal="center"/>
    </xf>
    <xf numFmtId="1" fontId="29" fillId="4" borderId="2" xfId="1" applyNumberFormat="1" applyFont="1" applyFill="1" applyBorder="1" applyAlignment="1" applyProtection="1">
      <alignment horizontal="left"/>
    </xf>
    <xf numFmtId="0" fontId="29" fillId="2" borderId="1" xfId="1" applyFont="1" applyFill="1" applyBorder="1" applyAlignment="1" applyProtection="1">
      <alignment horizontal="center"/>
    </xf>
    <xf numFmtId="0" fontId="29" fillId="18" borderId="1" xfId="63" applyFont="1" applyFill="1" applyBorder="1" applyAlignment="1" applyProtection="1">
      <alignment horizontal="center"/>
    </xf>
    <xf numFmtId="2" fontId="29" fillId="18" borderId="1" xfId="1" applyNumberFormat="1" applyFont="1" applyFill="1" applyBorder="1" applyAlignment="1" applyProtection="1">
      <alignment horizontal="center"/>
    </xf>
    <xf numFmtId="0" fontId="29" fillId="18" borderId="1" xfId="1" applyFont="1" applyFill="1" applyBorder="1" applyAlignment="1" applyProtection="1">
      <alignment horizontal="center"/>
    </xf>
    <xf numFmtId="0" fontId="29" fillId="5" borderId="3" xfId="1" applyFont="1" applyFill="1" applyBorder="1" applyAlignment="1" applyProtection="1">
      <alignment horizontal="center"/>
    </xf>
    <xf numFmtId="0" fontId="29" fillId="5" borderId="0" xfId="1" applyFont="1" applyFill="1" applyAlignment="1" applyProtection="1">
      <alignment horizontal="center"/>
    </xf>
    <xf numFmtId="0" fontId="29" fillId="6" borderId="2" xfId="63" applyFont="1" applyFill="1" applyBorder="1" applyAlignment="1" applyProtection="1">
      <alignment horizontal="center"/>
    </xf>
    <xf numFmtId="0" fontId="29" fillId="7" borderId="2" xfId="63" applyFont="1" applyFill="1" applyBorder="1" applyAlignment="1" applyProtection="1">
      <alignment horizontal="center"/>
    </xf>
    <xf numFmtId="0" fontId="29" fillId="8" borderId="2" xfId="63" applyFont="1" applyFill="1" applyBorder="1" applyAlignment="1" applyProtection="1">
      <alignment horizontal="center"/>
    </xf>
    <xf numFmtId="0" fontId="29" fillId="9" borderId="2" xfId="1" applyFont="1" applyFill="1" applyBorder="1" applyAlignment="1" applyProtection="1">
      <alignment horizontal="center"/>
    </xf>
    <xf numFmtId="0" fontId="29" fillId="10" borderId="1" xfId="63" applyFont="1" applyFill="1" applyBorder="1" applyAlignment="1" applyProtection="1">
      <alignment horizontal="center"/>
    </xf>
    <xf numFmtId="0" fontId="29" fillId="11" borderId="4" xfId="63" applyFont="1" applyFill="1" applyBorder="1" applyAlignment="1" applyProtection="1">
      <alignment horizontal="center"/>
    </xf>
    <xf numFmtId="0" fontId="28" fillId="47" borderId="1" xfId="63" applyFont="1" applyFill="1" applyBorder="1" applyAlignment="1" applyProtection="1">
      <alignment horizontal="center"/>
    </xf>
    <xf numFmtId="49" fontId="30" fillId="47" borderId="1" xfId="66" applyNumberFormat="1" applyFont="1" applyFill="1" applyBorder="1" applyProtection="1"/>
    <xf numFmtId="0" fontId="28" fillId="47" borderId="1" xfId="1" applyFont="1" applyFill="1" applyBorder="1" applyAlignment="1" applyProtection="1">
      <alignment horizontal="center"/>
    </xf>
    <xf numFmtId="0" fontId="28" fillId="47" borderId="5" xfId="63" applyFont="1" applyFill="1" applyBorder="1" applyAlignment="1" applyProtection="1">
      <alignment horizontal="left"/>
    </xf>
    <xf numFmtId="0" fontId="31" fillId="47" borderId="2" xfId="66" applyNumberFormat="1" applyFont="1" applyFill="1" applyBorder="1" applyProtection="1"/>
    <xf numFmtId="0" fontId="31" fillId="47" borderId="2" xfId="66" applyFont="1" applyFill="1" applyBorder="1" applyProtection="1"/>
    <xf numFmtId="1" fontId="31" fillId="47" borderId="2" xfId="66" applyNumberFormat="1" applyFont="1" applyFill="1" applyBorder="1" applyProtection="1"/>
    <xf numFmtId="164" fontId="28" fillId="47" borderId="4" xfId="63" applyNumberFormat="1" applyFont="1" applyFill="1" applyBorder="1" applyProtection="1"/>
    <xf numFmtId="164" fontId="28" fillId="47" borderId="5" xfId="1" applyNumberFormat="1" applyFont="1" applyFill="1" applyBorder="1" applyProtection="1"/>
    <xf numFmtId="2" fontId="28" fillId="13" borderId="1" xfId="1" applyNumberFormat="1" applyFont="1" applyFill="1" applyBorder="1" applyProtection="1"/>
    <xf numFmtId="164" fontId="29" fillId="13" borderId="1" xfId="63" applyNumberFormat="1" applyFont="1" applyFill="1" applyBorder="1" applyProtection="1"/>
    <xf numFmtId="0" fontId="28" fillId="11" borderId="6" xfId="63" applyFont="1" applyFill="1" applyBorder="1" applyProtection="1"/>
    <xf numFmtId="164" fontId="29" fillId="47" borderId="1" xfId="1" applyNumberFormat="1" applyFont="1" applyFill="1" applyBorder="1" applyProtection="1"/>
    <xf numFmtId="164" fontId="29" fillId="47" borderId="1" xfId="2" applyNumberFormat="1" applyFont="1" applyFill="1" applyBorder="1" applyAlignment="1" applyProtection="1">
      <alignment horizontal="center"/>
    </xf>
    <xf numFmtId="0" fontId="30" fillId="0" borderId="0" xfId="66" applyFont="1" applyProtection="1"/>
    <xf numFmtId="0" fontId="28" fillId="47" borderId="7" xfId="63" applyFont="1" applyFill="1" applyBorder="1" applyAlignment="1" applyProtection="1">
      <alignment horizontal="center"/>
    </xf>
    <xf numFmtId="49" fontId="30" fillId="47" borderId="7" xfId="66" applyNumberFormat="1" applyFont="1" applyFill="1" applyBorder="1" applyProtection="1"/>
    <xf numFmtId="0" fontId="28" fillId="47" borderId="7" xfId="1" applyFont="1" applyFill="1" applyBorder="1" applyAlignment="1" applyProtection="1">
      <alignment horizontal="center"/>
    </xf>
    <xf numFmtId="0" fontId="28" fillId="47" borderId="8" xfId="63" applyFont="1" applyFill="1" applyBorder="1" applyAlignment="1" applyProtection="1">
      <alignment horizontal="left"/>
    </xf>
    <xf numFmtId="164" fontId="28" fillId="47" borderId="10" xfId="63" applyNumberFormat="1" applyFont="1" applyFill="1" applyBorder="1" applyProtection="1"/>
    <xf numFmtId="164" fontId="28" fillId="47" borderId="8" xfId="1" applyNumberFormat="1" applyFont="1" applyFill="1" applyBorder="1" applyProtection="1"/>
    <xf numFmtId="2" fontId="28" fillId="13" borderId="7" xfId="1" applyNumberFormat="1" applyFont="1" applyFill="1" applyBorder="1" applyProtection="1"/>
    <xf numFmtId="164" fontId="29" fillId="13" borderId="7" xfId="63" applyNumberFormat="1" applyFont="1" applyFill="1" applyBorder="1" applyProtection="1"/>
    <xf numFmtId="0" fontId="28" fillId="11" borderId="9" xfId="63" applyFont="1" applyFill="1" applyBorder="1" applyProtection="1"/>
    <xf numFmtId="164" fontId="29" fillId="47" borderId="7" xfId="1" applyNumberFormat="1" applyFont="1" applyFill="1" applyBorder="1" applyProtection="1"/>
    <xf numFmtId="164" fontId="29" fillId="47" borderId="7" xfId="2" applyNumberFormat="1" applyFont="1" applyFill="1" applyBorder="1" applyAlignment="1" applyProtection="1">
      <alignment horizontal="center"/>
    </xf>
    <xf numFmtId="0" fontId="28" fillId="47" borderId="11" xfId="1" applyFont="1" applyFill="1" applyBorder="1" applyAlignment="1" applyProtection="1">
      <alignment horizontal="center"/>
    </xf>
    <xf numFmtId="0" fontId="28" fillId="47" borderId="6" xfId="63" applyFont="1" applyFill="1" applyBorder="1" applyAlignment="1" applyProtection="1">
      <alignment horizontal="left"/>
    </xf>
    <xf numFmtId="164" fontId="29" fillId="13" borderId="6" xfId="63" applyNumberFormat="1" applyFont="1" applyFill="1" applyBorder="1" applyProtection="1"/>
    <xf numFmtId="0" fontId="28" fillId="6" borderId="1" xfId="63" applyFont="1" applyFill="1" applyBorder="1" applyProtection="1"/>
    <xf numFmtId="2" fontId="28" fillId="13" borderId="4" xfId="1" applyNumberFormat="1" applyFont="1" applyFill="1" applyBorder="1" applyProtection="1"/>
    <xf numFmtId="0" fontId="28" fillId="47" borderId="9" xfId="63" applyFont="1" applyFill="1" applyBorder="1" applyAlignment="1" applyProtection="1">
      <alignment horizontal="left"/>
    </xf>
    <xf numFmtId="164" fontId="29" fillId="13" borderId="9" xfId="63" applyNumberFormat="1" applyFont="1" applyFill="1" applyBorder="1" applyProtection="1"/>
    <xf numFmtId="0" fontId="28" fillId="6" borderId="7" xfId="63" applyFont="1" applyFill="1" applyBorder="1" applyProtection="1"/>
    <xf numFmtId="2" fontId="28" fillId="13" borderId="10" xfId="1" applyNumberFormat="1" applyFont="1" applyFill="1" applyBorder="1" applyProtection="1"/>
    <xf numFmtId="0" fontId="28" fillId="8" borderId="6" xfId="63" applyFont="1" applyFill="1" applyBorder="1" applyProtection="1"/>
    <xf numFmtId="0" fontId="28" fillId="8" borderId="9" xfId="63" applyFont="1" applyFill="1" applyBorder="1" applyProtection="1"/>
    <xf numFmtId="0" fontId="28" fillId="47" borderId="6" xfId="1" applyFont="1" applyFill="1" applyBorder="1" applyAlignment="1" applyProtection="1">
      <alignment horizontal="center"/>
    </xf>
    <xf numFmtId="164" fontId="28" fillId="47" borderId="5" xfId="63" applyNumberFormat="1" applyFont="1" applyFill="1" applyBorder="1" applyProtection="1"/>
    <xf numFmtId="164" fontId="28" fillId="47" borderId="1" xfId="1" applyNumberFormat="1" applyFont="1" applyFill="1" applyBorder="1" applyProtection="1"/>
    <xf numFmtId="164" fontId="29" fillId="13" borderId="5" xfId="63" applyNumberFormat="1" applyFont="1" applyFill="1" applyBorder="1" applyProtection="1"/>
    <xf numFmtId="164" fontId="28" fillId="50" borderId="1" xfId="0" applyNumberFormat="1" applyFont="1" applyFill="1" applyBorder="1" applyProtection="1"/>
    <xf numFmtId="164" fontId="28" fillId="47" borderId="8" xfId="63" applyNumberFormat="1" applyFont="1" applyFill="1" applyBorder="1" applyProtection="1"/>
    <xf numFmtId="164" fontId="28" fillId="47" borderId="7" xfId="1" applyNumberFormat="1" applyFont="1" applyFill="1" applyBorder="1" applyProtection="1"/>
    <xf numFmtId="164" fontId="29" fillId="13" borderId="8" xfId="63" applyNumberFormat="1" applyFont="1" applyFill="1" applyBorder="1" applyProtection="1"/>
    <xf numFmtId="164" fontId="28" fillId="50" borderId="7" xfId="0" applyNumberFormat="1" applyFont="1" applyFill="1" applyBorder="1" applyProtection="1"/>
    <xf numFmtId="164" fontId="29" fillId="47" borderId="11" xfId="1" applyNumberFormat="1" applyFont="1" applyFill="1" applyBorder="1" applyProtection="1"/>
    <xf numFmtId="0" fontId="28" fillId="7" borderId="6" xfId="63" applyFont="1" applyFill="1" applyBorder="1" applyProtection="1"/>
    <xf numFmtId="2" fontId="28" fillId="13" borderId="6" xfId="1" applyNumberFormat="1" applyFont="1" applyFill="1" applyBorder="1" applyProtection="1"/>
    <xf numFmtId="0" fontId="28" fillId="7" borderId="9" xfId="63" applyFont="1" applyFill="1" applyBorder="1" applyProtection="1"/>
    <xf numFmtId="2" fontId="28" fillId="13" borderId="9" xfId="1" applyNumberFormat="1" applyFont="1" applyFill="1" applyBorder="1" applyProtection="1"/>
    <xf numFmtId="0" fontId="28" fillId="14" borderId="6" xfId="63" applyFont="1" applyFill="1" applyBorder="1" applyProtection="1"/>
    <xf numFmtId="0" fontId="30" fillId="0" borderId="0" xfId="66" applyFont="1" applyFill="1" applyProtection="1"/>
    <xf numFmtId="0" fontId="28" fillId="14" borderId="9" xfId="63" applyFont="1" applyFill="1" applyBorder="1" applyProtection="1"/>
    <xf numFmtId="0" fontId="28" fillId="6" borderId="6" xfId="63" applyFont="1" applyFill="1" applyBorder="1" applyProtection="1"/>
    <xf numFmtId="0" fontId="28" fillId="47" borderId="11" xfId="63" applyFont="1" applyFill="1" applyBorder="1" applyAlignment="1" applyProtection="1">
      <alignment horizontal="center"/>
    </xf>
    <xf numFmtId="0" fontId="28" fillId="6" borderId="9" xfId="63" applyFont="1" applyFill="1" applyBorder="1" applyProtection="1"/>
    <xf numFmtId="0" fontId="28" fillId="12" borderId="11" xfId="0" applyFont="1" applyFill="1" applyBorder="1" applyProtection="1"/>
    <xf numFmtId="0" fontId="28" fillId="11" borderId="11" xfId="0" applyFont="1" applyFill="1" applyBorder="1" applyProtection="1"/>
    <xf numFmtId="0" fontId="28" fillId="11" borderId="1" xfId="0" applyFont="1" applyFill="1" applyBorder="1" applyProtection="1"/>
    <xf numFmtId="0" fontId="28" fillId="11" borderId="7" xfId="0" applyFont="1" applyFill="1" applyBorder="1" applyProtection="1"/>
    <xf numFmtId="0" fontId="30" fillId="0" borderId="0" xfId="66" applyFont="1" applyFill="1" applyBorder="1" applyProtection="1"/>
    <xf numFmtId="0" fontId="28" fillId="10" borderId="11" xfId="0" applyFont="1" applyFill="1" applyBorder="1" applyProtection="1"/>
    <xf numFmtId="0" fontId="7" fillId="0" borderId="0" xfId="1" applyFill="1" applyProtection="1"/>
    <xf numFmtId="0" fontId="28" fillId="12" borderId="1" xfId="0" applyFont="1" applyFill="1" applyBorder="1" applyProtection="1"/>
    <xf numFmtId="0" fontId="28" fillId="12" borderId="7" xfId="0" applyFont="1" applyFill="1" applyBorder="1" applyProtection="1"/>
    <xf numFmtId="164" fontId="28" fillId="50" borderId="11" xfId="0" applyNumberFormat="1" applyFont="1" applyFill="1" applyBorder="1" applyProtection="1"/>
    <xf numFmtId="0" fontId="28" fillId="7" borderId="1" xfId="63" applyFont="1" applyFill="1" applyBorder="1" applyProtection="1"/>
    <xf numFmtId="0" fontId="28" fillId="7" borderId="7" xfId="63" applyFont="1" applyFill="1" applyBorder="1" applyProtection="1"/>
    <xf numFmtId="0" fontId="28" fillId="7" borderId="12" xfId="63" applyFont="1" applyFill="1" applyBorder="1" applyProtection="1"/>
    <xf numFmtId="0" fontId="28" fillId="47" borderId="12" xfId="63" applyFont="1" applyFill="1" applyBorder="1" applyAlignment="1" applyProtection="1">
      <alignment horizontal="left"/>
    </xf>
    <xf numFmtId="164" fontId="29" fillId="47" borderId="11" xfId="2" applyNumberFormat="1" applyFont="1" applyFill="1" applyBorder="1" applyAlignment="1" applyProtection="1">
      <alignment horizontal="center"/>
    </xf>
    <xf numFmtId="0" fontId="28" fillId="15" borderId="1" xfId="63" applyFont="1" applyFill="1" applyBorder="1" applyAlignment="1" applyProtection="1">
      <alignment horizontal="center"/>
    </xf>
    <xf numFmtId="49" fontId="30" fillId="15" borderId="1" xfId="66" applyNumberFormat="1" applyFont="1" applyFill="1" applyBorder="1" applyProtection="1"/>
    <xf numFmtId="0" fontId="28" fillId="15" borderId="6" xfId="63" applyFont="1" applyFill="1" applyBorder="1" applyAlignment="1" applyProtection="1">
      <alignment horizontal="center"/>
    </xf>
    <xf numFmtId="0" fontId="28" fillId="15" borderId="6" xfId="63" applyFont="1" applyFill="1" applyBorder="1" applyAlignment="1" applyProtection="1">
      <alignment horizontal="left"/>
    </xf>
    <xf numFmtId="0" fontId="31" fillId="15" borderId="2" xfId="66" applyNumberFormat="1" applyFont="1" applyFill="1" applyBorder="1" applyProtection="1"/>
    <xf numFmtId="0" fontId="31" fillId="15" borderId="2" xfId="66" applyFont="1" applyFill="1" applyBorder="1" applyProtection="1"/>
    <xf numFmtId="1" fontId="31" fillId="15" borderId="2" xfId="66" applyNumberFormat="1" applyFont="1" applyFill="1" applyBorder="1" applyProtection="1"/>
    <xf numFmtId="0" fontId="28" fillId="15" borderId="5" xfId="1" applyFont="1" applyFill="1" applyBorder="1" applyProtection="1"/>
    <xf numFmtId="0" fontId="28" fillId="15" borderId="1" xfId="1" applyFont="1" applyFill="1" applyBorder="1" applyProtection="1"/>
    <xf numFmtId="2" fontId="28" fillId="15" borderId="1" xfId="1" applyNumberFormat="1" applyFont="1" applyFill="1" applyBorder="1" applyProtection="1"/>
    <xf numFmtId="164" fontId="29" fillId="15" borderId="5" xfId="1" applyNumberFormat="1" applyFont="1" applyFill="1" applyBorder="1" applyProtection="1"/>
    <xf numFmtId="164" fontId="28" fillId="14" borderId="6" xfId="63" applyNumberFormat="1" applyFont="1" applyFill="1" applyBorder="1" applyProtection="1"/>
    <xf numFmtId="164" fontId="29" fillId="15" borderId="1" xfId="1" applyNumberFormat="1" applyFont="1" applyFill="1" applyBorder="1" applyProtection="1"/>
    <xf numFmtId="0" fontId="28" fillId="15" borderId="11" xfId="63" applyFont="1" applyFill="1" applyBorder="1" applyAlignment="1" applyProtection="1">
      <alignment horizontal="center"/>
    </xf>
    <xf numFmtId="49" fontId="30" fillId="15" borderId="7" xfId="66" applyNumberFormat="1" applyFont="1" applyFill="1" applyBorder="1" applyProtection="1"/>
    <xf numFmtId="0" fontId="28" fillId="15" borderId="12" xfId="63" applyFont="1" applyFill="1" applyBorder="1" applyAlignment="1" applyProtection="1">
      <alignment horizontal="center"/>
    </xf>
    <xf numFmtId="0" fontId="28" fillId="15" borderId="9" xfId="63" applyFont="1" applyFill="1" applyBorder="1" applyAlignment="1" applyProtection="1">
      <alignment horizontal="left"/>
    </xf>
    <xf numFmtId="0" fontId="28" fillId="15" borderId="8" xfId="1" applyFont="1" applyFill="1" applyBorder="1" applyProtection="1"/>
    <xf numFmtId="0" fontId="28" fillId="15" borderId="7" xfId="1" applyFont="1" applyFill="1" applyBorder="1" applyProtection="1"/>
    <xf numFmtId="2" fontId="28" fillId="15" borderId="7" xfId="1" applyNumberFormat="1" applyFont="1" applyFill="1" applyBorder="1" applyProtection="1"/>
    <xf numFmtId="164" fontId="29" fillId="15" borderId="8" xfId="1" applyNumberFormat="1" applyFont="1" applyFill="1" applyBorder="1" applyProtection="1"/>
    <xf numFmtId="164" fontId="28" fillId="14" borderId="9" xfId="63" applyNumberFormat="1" applyFont="1" applyFill="1" applyBorder="1" applyProtection="1"/>
    <xf numFmtId="164" fontId="29" fillId="15" borderId="7" xfId="1" applyNumberFormat="1" applyFont="1" applyFill="1" applyBorder="1" applyProtection="1"/>
    <xf numFmtId="0" fontId="28" fillId="15" borderId="7" xfId="63" applyFont="1" applyFill="1" applyBorder="1" applyAlignment="1" applyProtection="1">
      <alignment horizontal="center"/>
    </xf>
    <xf numFmtId="0" fontId="28" fillId="15" borderId="12" xfId="63" applyFont="1" applyFill="1" applyBorder="1" applyAlignment="1" applyProtection="1">
      <alignment horizontal="left"/>
    </xf>
    <xf numFmtId="0" fontId="28" fillId="15" borderId="0" xfId="1" applyFont="1" applyFill="1" applyBorder="1" applyProtection="1"/>
    <xf numFmtId="0" fontId="28" fillId="15" borderId="11" xfId="1" applyFont="1" applyFill="1" applyBorder="1" applyProtection="1"/>
    <xf numFmtId="164" fontId="29" fillId="15" borderId="0" xfId="1" applyNumberFormat="1" applyFont="1" applyFill="1" applyBorder="1" applyProtection="1"/>
    <xf numFmtId="2" fontId="28" fillId="15" borderId="11" xfId="1" applyNumberFormat="1" applyFont="1" applyFill="1" applyBorder="1" applyProtection="1"/>
    <xf numFmtId="164" fontId="29" fillId="15" borderId="11" xfId="1" applyNumberFormat="1" applyFont="1" applyFill="1" applyBorder="1" applyProtection="1"/>
    <xf numFmtId="0" fontId="28" fillId="47" borderId="6" xfId="63" applyFont="1" applyFill="1" applyBorder="1" applyAlignment="1" applyProtection="1">
      <alignment horizontal="center"/>
    </xf>
    <xf numFmtId="0" fontId="28" fillId="47" borderId="5" xfId="1" applyFont="1" applyFill="1" applyBorder="1" applyProtection="1"/>
    <xf numFmtId="0" fontId="28" fillId="47" borderId="1" xfId="1" applyFont="1" applyFill="1" applyBorder="1" applyProtection="1"/>
    <xf numFmtId="2" fontId="28" fillId="16" borderId="1" xfId="1" applyNumberFormat="1" applyFont="1" applyFill="1" applyBorder="1" applyProtection="1"/>
    <xf numFmtId="164" fontId="29" fillId="16" borderId="5" xfId="1" applyNumberFormat="1" applyFont="1" applyFill="1" applyBorder="1" applyProtection="1"/>
    <xf numFmtId="164" fontId="29" fillId="16" borderId="1" xfId="1" applyNumberFormat="1" applyFont="1" applyFill="1" applyBorder="1" applyProtection="1"/>
    <xf numFmtId="0" fontId="28" fillId="47" borderId="12" xfId="63" applyFont="1" applyFill="1" applyBorder="1" applyAlignment="1" applyProtection="1">
      <alignment horizontal="center"/>
    </xf>
    <xf numFmtId="0" fontId="28" fillId="47" borderId="8" xfId="1" applyFont="1" applyFill="1" applyBorder="1" applyProtection="1"/>
    <xf numFmtId="0" fontId="28" fillId="47" borderId="7" xfId="1" applyFont="1" applyFill="1" applyBorder="1" applyProtection="1"/>
    <xf numFmtId="2" fontId="28" fillId="16" borderId="7" xfId="1" applyNumberFormat="1" applyFont="1" applyFill="1" applyBorder="1" applyProtection="1"/>
    <xf numFmtId="164" fontId="29" fillId="16" borderId="8" xfId="1" applyNumberFormat="1" applyFont="1" applyFill="1" applyBorder="1" applyProtection="1"/>
    <xf numFmtId="164" fontId="29" fillId="16" borderId="7" xfId="1" applyNumberFormat="1" applyFont="1" applyFill="1" applyBorder="1" applyProtection="1"/>
    <xf numFmtId="0" fontId="28" fillId="16" borderId="1" xfId="1" applyFont="1" applyFill="1" applyBorder="1" applyProtection="1"/>
    <xf numFmtId="0" fontId="28" fillId="47" borderId="0" xfId="1" applyFont="1" applyFill="1" applyBorder="1" applyProtection="1"/>
    <xf numFmtId="0" fontId="28" fillId="47" borderId="11" xfId="1" applyFont="1" applyFill="1" applyBorder="1" applyProtection="1"/>
    <xf numFmtId="0" fontId="28" fillId="16" borderId="11" xfId="1" applyFont="1" applyFill="1" applyBorder="1" applyProtection="1"/>
    <xf numFmtId="164" fontId="29" fillId="16" borderId="0" xfId="1" applyNumberFormat="1" applyFont="1" applyFill="1" applyBorder="1" applyProtection="1"/>
    <xf numFmtId="164" fontId="28" fillId="14" borderId="12" xfId="63" applyNumberFormat="1" applyFont="1" applyFill="1" applyBorder="1" applyProtection="1"/>
    <xf numFmtId="2" fontId="28" fillId="16" borderId="11" xfId="1" applyNumberFormat="1" applyFont="1" applyFill="1" applyBorder="1" applyProtection="1"/>
    <xf numFmtId="164" fontId="29" fillId="16" borderId="11" xfId="1" applyNumberFormat="1" applyFont="1" applyFill="1" applyBorder="1" applyProtection="1"/>
    <xf numFmtId="0" fontId="28" fillId="15" borderId="6" xfId="63" applyFont="1" applyFill="1" applyBorder="1" applyProtection="1"/>
    <xf numFmtId="0" fontId="28" fillId="15" borderId="6" xfId="1" applyFont="1" applyFill="1" applyBorder="1" applyAlignment="1" applyProtection="1">
      <alignment horizontal="center"/>
    </xf>
    <xf numFmtId="0" fontId="28" fillId="15" borderId="6" xfId="1" applyFont="1" applyFill="1" applyBorder="1" applyAlignment="1" applyProtection="1">
      <alignment horizontal="left"/>
    </xf>
    <xf numFmtId="0" fontId="29" fillId="15" borderId="2" xfId="1" applyFont="1" applyFill="1" applyBorder="1" applyProtection="1"/>
    <xf numFmtId="2" fontId="29" fillId="15" borderId="2" xfId="63" applyNumberFormat="1" applyFont="1" applyFill="1" applyBorder="1" applyProtection="1"/>
    <xf numFmtId="2" fontId="29" fillId="15" borderId="2" xfId="1" applyNumberFormat="1" applyFont="1" applyFill="1" applyBorder="1" applyProtection="1"/>
    <xf numFmtId="164" fontId="28" fillId="14" borderId="1" xfId="63" applyNumberFormat="1" applyFont="1" applyFill="1" applyBorder="1" applyProtection="1"/>
    <xf numFmtId="2" fontId="28" fillId="15" borderId="4" xfId="1" applyNumberFormat="1" applyFont="1" applyFill="1" applyBorder="1" applyProtection="1"/>
    <xf numFmtId="164" fontId="29" fillId="15" borderId="11" xfId="2" applyNumberFormat="1" applyFont="1" applyFill="1" applyBorder="1" applyAlignment="1" applyProtection="1">
      <alignment horizontal="center"/>
    </xf>
    <xf numFmtId="0" fontId="28" fillId="15" borderId="12" xfId="1" applyFont="1" applyFill="1" applyBorder="1" applyProtection="1"/>
    <xf numFmtId="0" fontId="28" fillId="15" borderId="12" xfId="1" applyFont="1" applyFill="1" applyBorder="1" applyAlignment="1" applyProtection="1">
      <alignment horizontal="left"/>
    </xf>
    <xf numFmtId="164" fontId="28" fillId="14" borderId="11" xfId="63" applyNumberFormat="1" applyFont="1" applyFill="1" applyBorder="1" applyProtection="1"/>
    <xf numFmtId="2" fontId="28" fillId="15" borderId="3" xfId="1" applyNumberFormat="1" applyFont="1" applyFill="1" applyBorder="1" applyProtection="1"/>
    <xf numFmtId="0" fontId="28" fillId="15" borderId="9" xfId="1" applyFont="1" applyFill="1" applyBorder="1" applyProtection="1"/>
    <xf numFmtId="0" fontId="28" fillId="15" borderId="9" xfId="63" applyFont="1" applyFill="1" applyBorder="1" applyAlignment="1" applyProtection="1">
      <alignment horizontal="center"/>
    </xf>
    <xf numFmtId="0" fontId="28" fillId="15" borderId="9" xfId="1" applyFont="1" applyFill="1" applyBorder="1" applyAlignment="1" applyProtection="1">
      <alignment horizontal="left"/>
    </xf>
    <xf numFmtId="164" fontId="28" fillId="14" borderId="7" xfId="63" applyNumberFormat="1" applyFont="1" applyFill="1" applyBorder="1" applyProtection="1"/>
    <xf numFmtId="2" fontId="28" fillId="15" borderId="10" xfId="1" applyNumberFormat="1" applyFont="1" applyFill="1" applyBorder="1" applyProtection="1"/>
    <xf numFmtId="164" fontId="29" fillId="15" borderId="7" xfId="2" applyNumberFormat="1" applyFont="1" applyFill="1" applyBorder="1" applyAlignment="1" applyProtection="1">
      <alignment horizontal="center"/>
    </xf>
    <xf numFmtId="0" fontId="28" fillId="47" borderId="6" xfId="1" applyFont="1" applyFill="1" applyBorder="1" applyAlignment="1" applyProtection="1">
      <alignment horizontal="left"/>
    </xf>
    <xf numFmtId="2" fontId="28" fillId="17" borderId="1" xfId="1" applyNumberFormat="1" applyFont="1" applyFill="1" applyBorder="1" applyProtection="1"/>
    <xf numFmtId="164" fontId="29" fillId="17" borderId="5" xfId="1" applyNumberFormat="1" applyFont="1" applyFill="1" applyBorder="1" applyProtection="1"/>
    <xf numFmtId="164" fontId="28" fillId="9" borderId="12" xfId="1" applyNumberFormat="1" applyFont="1" applyFill="1" applyBorder="1" applyProtection="1"/>
    <xf numFmtId="164" fontId="29" fillId="17" borderId="1" xfId="1" applyNumberFormat="1" applyFont="1" applyFill="1" applyBorder="1" applyProtection="1"/>
    <xf numFmtId="164" fontId="29" fillId="17" borderId="1" xfId="2" applyNumberFormat="1" applyFont="1" applyFill="1" applyBorder="1" applyAlignment="1" applyProtection="1">
      <alignment horizontal="center"/>
    </xf>
    <xf numFmtId="0" fontId="28" fillId="0" borderId="0" xfId="1" applyFont="1" applyProtection="1"/>
    <xf numFmtId="0" fontId="28" fillId="47" borderId="9" xfId="1" applyFont="1" applyFill="1" applyBorder="1" applyAlignment="1" applyProtection="1">
      <alignment horizontal="left"/>
    </xf>
    <xf numFmtId="2" fontId="28" fillId="17" borderId="7" xfId="1" applyNumberFormat="1" applyFont="1" applyFill="1" applyBorder="1" applyProtection="1"/>
    <xf numFmtId="164" fontId="29" fillId="17" borderId="8" xfId="1" applyNumberFormat="1" applyFont="1" applyFill="1" applyBorder="1" applyProtection="1"/>
    <xf numFmtId="164" fontId="28" fillId="9" borderId="9" xfId="1" applyNumberFormat="1" applyFont="1" applyFill="1" applyBorder="1" applyProtection="1"/>
    <xf numFmtId="164" fontId="29" fillId="17" borderId="7" xfId="1" applyNumberFormat="1" applyFont="1" applyFill="1" applyBorder="1" applyProtection="1"/>
    <xf numFmtId="164" fontId="29" fillId="17" borderId="7" xfId="2" applyNumberFormat="1" applyFont="1" applyFill="1" applyBorder="1" applyAlignment="1" applyProtection="1">
      <alignment horizontal="center"/>
    </xf>
    <xf numFmtId="164" fontId="29" fillId="17" borderId="5" xfId="63" applyNumberFormat="1" applyFont="1" applyFill="1" applyBorder="1" applyProtection="1"/>
    <xf numFmtId="164" fontId="29" fillId="17" borderId="8" xfId="63" applyNumberFormat="1" applyFont="1" applyFill="1" applyBorder="1" applyProtection="1"/>
    <xf numFmtId="0" fontId="28" fillId="47" borderId="0" xfId="1" applyFont="1" applyFill="1" applyAlignment="1" applyProtection="1">
      <alignment horizontal="left"/>
    </xf>
    <xf numFmtId="164" fontId="28" fillId="6" borderId="6" xfId="1" applyNumberFormat="1" applyFont="1" applyFill="1" applyBorder="1" applyProtection="1"/>
    <xf numFmtId="164" fontId="28" fillId="6" borderId="9" xfId="1" applyNumberFormat="1" applyFont="1" applyFill="1" applyBorder="1" applyProtection="1"/>
    <xf numFmtId="0" fontId="28" fillId="6" borderId="6" xfId="1" applyFont="1" applyFill="1" applyBorder="1" applyProtection="1"/>
    <xf numFmtId="0" fontId="28" fillId="6" borderId="9" xfId="1" applyFont="1" applyFill="1" applyBorder="1" applyProtection="1"/>
    <xf numFmtId="0" fontId="28" fillId="7" borderId="6" xfId="1" applyFont="1" applyFill="1" applyBorder="1" applyProtection="1"/>
    <xf numFmtId="0" fontId="28" fillId="7" borderId="9" xfId="1" applyFont="1" applyFill="1" applyBorder="1" applyProtection="1"/>
    <xf numFmtId="0" fontId="28" fillId="10" borderId="11" xfId="63" applyFont="1" applyFill="1" applyBorder="1" applyProtection="1"/>
    <xf numFmtId="0" fontId="28" fillId="6" borderId="1" xfId="1" applyFont="1" applyFill="1" applyBorder="1" applyProtection="1"/>
    <xf numFmtId="2" fontId="28" fillId="17" borderId="4" xfId="1" applyNumberFormat="1" applyFont="1" applyFill="1" applyBorder="1" applyProtection="1"/>
    <xf numFmtId="0" fontId="28" fillId="6" borderId="7" xfId="1" applyFont="1" applyFill="1" applyBorder="1" applyProtection="1"/>
    <xf numFmtId="2" fontId="28" fillId="17" borderId="10" xfId="1" applyNumberFormat="1" applyFont="1" applyFill="1" applyBorder="1" applyProtection="1"/>
    <xf numFmtId="0" fontId="28" fillId="6" borderId="12" xfId="1" applyFont="1" applyFill="1" applyBorder="1" applyProtection="1"/>
    <xf numFmtId="0" fontId="28" fillId="10" borderId="1" xfId="0" applyFont="1" applyFill="1" applyBorder="1" applyProtection="1"/>
    <xf numFmtId="0" fontId="28" fillId="10" borderId="7" xfId="0" applyFont="1" applyFill="1" applyBorder="1" applyProtection="1"/>
    <xf numFmtId="0" fontId="28" fillId="17" borderId="5" xfId="63" applyFont="1" applyFill="1" applyBorder="1" applyProtection="1"/>
    <xf numFmtId="0" fontId="28" fillId="17" borderId="4" xfId="63" applyFont="1" applyFill="1" applyBorder="1" applyProtection="1"/>
    <xf numFmtId="0" fontId="28" fillId="10" borderId="4" xfId="63" applyFont="1" applyFill="1" applyBorder="1" applyProtection="1"/>
    <xf numFmtId="164" fontId="29" fillId="15" borderId="1" xfId="2" applyNumberFormat="1" applyFont="1" applyFill="1" applyBorder="1" applyAlignment="1" applyProtection="1">
      <alignment horizontal="center"/>
    </xf>
    <xf numFmtId="49" fontId="30" fillId="47" borderId="11" xfId="66" applyNumberFormat="1" applyFont="1" applyFill="1" applyBorder="1" applyProtection="1"/>
    <xf numFmtId="0" fontId="28" fillId="47" borderId="12" xfId="1" applyFont="1" applyFill="1" applyBorder="1" applyAlignment="1" applyProtection="1">
      <alignment horizontal="left"/>
    </xf>
    <xf numFmtId="0" fontId="28" fillId="10" borderId="3" xfId="63" applyFont="1" applyFill="1" applyBorder="1" applyProtection="1"/>
    <xf numFmtId="2" fontId="28" fillId="17" borderId="3" xfId="1" applyNumberFormat="1" applyFont="1" applyFill="1" applyBorder="1" applyProtection="1"/>
    <xf numFmtId="164" fontId="29" fillId="17" borderId="11" xfId="1" applyNumberFormat="1" applyFont="1" applyFill="1" applyBorder="1" applyProtection="1"/>
    <xf numFmtId="0" fontId="28" fillId="17" borderId="8" xfId="63" applyFont="1" applyFill="1" applyBorder="1" applyProtection="1"/>
    <xf numFmtId="0" fontId="28" fillId="17" borderId="10" xfId="63" applyFont="1" applyFill="1" applyBorder="1" applyProtection="1"/>
    <xf numFmtId="0" fontId="28" fillId="10" borderId="10" xfId="63" applyFont="1" applyFill="1" applyBorder="1" applyProtection="1"/>
    <xf numFmtId="164" fontId="28" fillId="47" borderId="11" xfId="1" applyNumberFormat="1" applyFont="1" applyFill="1" applyBorder="1" applyProtection="1"/>
    <xf numFmtId="2" fontId="28" fillId="17" borderId="11" xfId="1" applyNumberFormat="1" applyFont="1" applyFill="1" applyBorder="1" applyProtection="1"/>
    <xf numFmtId="164" fontId="29" fillId="17" borderId="0" xfId="63" applyNumberFormat="1" applyFont="1" applyFill="1" applyBorder="1" applyProtection="1"/>
    <xf numFmtId="164" fontId="29" fillId="17" borderId="11" xfId="2" applyNumberFormat="1" applyFont="1" applyFill="1" applyBorder="1" applyAlignment="1" applyProtection="1">
      <alignment horizontal="center"/>
    </xf>
    <xf numFmtId="0" fontId="28" fillId="3" borderId="1" xfId="1" applyFont="1" applyFill="1" applyBorder="1" applyProtection="1"/>
    <xf numFmtId="0" fontId="28" fillId="3" borderId="6" xfId="1" applyFont="1" applyFill="1" applyBorder="1" applyAlignment="1" applyProtection="1">
      <alignment horizontal="left"/>
    </xf>
    <xf numFmtId="0" fontId="32" fillId="3" borderId="2" xfId="1" applyFont="1" applyFill="1" applyBorder="1" applyProtection="1"/>
    <xf numFmtId="2" fontId="32" fillId="3" borderId="2" xfId="1" applyNumberFormat="1" applyFont="1" applyFill="1" applyBorder="1" applyProtection="1"/>
    <xf numFmtId="1" fontId="32" fillId="3" borderId="2" xfId="1" applyNumberFormat="1" applyFont="1" applyFill="1" applyBorder="1" applyProtection="1"/>
    <xf numFmtId="0" fontId="28" fillId="3" borderId="7" xfId="1" applyFont="1" applyFill="1" applyBorder="1" applyAlignment="1" applyProtection="1">
      <alignment horizontal="center"/>
    </xf>
    <xf numFmtId="0" fontId="28" fillId="3" borderId="7" xfId="1" applyFont="1" applyFill="1" applyBorder="1" applyProtection="1"/>
    <xf numFmtId="0" fontId="28" fillId="3" borderId="11" xfId="63" applyFont="1" applyFill="1" applyBorder="1" applyAlignment="1" applyProtection="1">
      <alignment horizontal="center"/>
    </xf>
    <xf numFmtId="0" fontId="28" fillId="3" borderId="12" xfId="1" applyFont="1" applyFill="1" applyBorder="1" applyAlignment="1" applyProtection="1">
      <alignment horizontal="left"/>
    </xf>
    <xf numFmtId="0" fontId="28" fillId="7" borderId="12" xfId="1" applyFont="1" applyFill="1" applyBorder="1" applyProtection="1"/>
    <xf numFmtId="164" fontId="29" fillId="17" borderId="1" xfId="63" applyNumberFormat="1" applyFont="1" applyFill="1" applyBorder="1" applyProtection="1"/>
    <xf numFmtId="164" fontId="28" fillId="6" borderId="1" xfId="63" applyNumberFormat="1" applyFont="1" applyFill="1" applyBorder="1" applyProtection="1"/>
    <xf numFmtId="0" fontId="28" fillId="47" borderId="9" xfId="1" applyFont="1" applyFill="1" applyBorder="1" applyAlignment="1" applyProtection="1">
      <alignment horizontal="center"/>
    </xf>
    <xf numFmtId="164" fontId="29" fillId="17" borderId="11" xfId="63" applyNumberFormat="1" applyFont="1" applyFill="1" applyBorder="1" applyProtection="1"/>
    <xf numFmtId="164" fontId="28" fillId="6" borderId="11" xfId="63" applyNumberFormat="1" applyFont="1" applyFill="1" applyBorder="1" applyProtection="1"/>
    <xf numFmtId="0" fontId="28" fillId="15" borderId="11" xfId="1" applyFont="1" applyFill="1" applyBorder="1" applyAlignment="1" applyProtection="1">
      <alignment horizontal="center"/>
    </xf>
    <xf numFmtId="0" fontId="28" fillId="15" borderId="7" xfId="1" applyFont="1" applyFill="1" applyBorder="1" applyAlignment="1" applyProtection="1">
      <alignment horizontal="center"/>
    </xf>
    <xf numFmtId="0" fontId="28" fillId="18" borderId="2" xfId="1" applyFont="1" applyFill="1" applyBorder="1" applyAlignment="1" applyProtection="1">
      <alignment horizontal="center"/>
    </xf>
    <xf numFmtId="49" fontId="30" fillId="18" borderId="2" xfId="66" applyNumberFormat="1" applyFont="1" applyFill="1" applyBorder="1" applyProtection="1"/>
    <xf numFmtId="0" fontId="28" fillId="18" borderId="2" xfId="63" applyFont="1" applyFill="1" applyBorder="1" applyAlignment="1" applyProtection="1">
      <alignment horizontal="center"/>
    </xf>
    <xf numFmtId="0" fontId="28" fillId="18" borderId="22" xfId="1" applyFont="1" applyFill="1" applyBorder="1" applyAlignment="1" applyProtection="1">
      <alignment horizontal="left"/>
    </xf>
    <xf numFmtId="0" fontId="28" fillId="3" borderId="11" xfId="1" applyFont="1" applyFill="1" applyBorder="1" applyAlignment="1" applyProtection="1">
      <alignment horizontal="center"/>
    </xf>
    <xf numFmtId="49" fontId="30" fillId="3" borderId="1" xfId="66" applyNumberFormat="1" applyFont="1" applyFill="1" applyBorder="1" applyProtection="1"/>
    <xf numFmtId="0" fontId="28" fillId="3" borderId="1" xfId="63" applyFont="1" applyFill="1" applyBorder="1" applyAlignment="1" applyProtection="1">
      <alignment horizontal="center"/>
    </xf>
    <xf numFmtId="49" fontId="30" fillId="3" borderId="6" xfId="66" applyNumberFormat="1" applyFont="1" applyFill="1" applyBorder="1" applyAlignment="1" applyProtection="1">
      <alignment horizontal="left"/>
    </xf>
    <xf numFmtId="0" fontId="31" fillId="3" borderId="2" xfId="66" applyNumberFormat="1" applyFont="1" applyFill="1" applyBorder="1" applyProtection="1"/>
    <xf numFmtId="0" fontId="31" fillId="3" borderId="2" xfId="66" applyFont="1" applyFill="1" applyBorder="1" applyProtection="1"/>
    <xf numFmtId="49" fontId="30" fillId="3" borderId="7" xfId="66" applyNumberFormat="1" applyFont="1" applyFill="1" applyBorder="1" applyProtection="1"/>
    <xf numFmtId="0" fontId="28" fillId="3" borderId="7" xfId="63" applyFont="1" applyFill="1" applyBorder="1" applyAlignment="1" applyProtection="1">
      <alignment horizontal="center"/>
    </xf>
    <xf numFmtId="49" fontId="30" fillId="3" borderId="9" xfId="66" applyNumberFormat="1" applyFont="1" applyFill="1" applyBorder="1" applyAlignment="1" applyProtection="1">
      <alignment horizontal="left"/>
    </xf>
    <xf numFmtId="49" fontId="30" fillId="47" borderId="6" xfId="66" applyNumberFormat="1" applyFont="1" applyFill="1" applyBorder="1" applyProtection="1"/>
    <xf numFmtId="164" fontId="28" fillId="47" borderId="3" xfId="1" applyNumberFormat="1" applyFont="1" applyFill="1" applyBorder="1" applyProtection="1"/>
    <xf numFmtId="164" fontId="28" fillId="47" borderId="0" xfId="1" applyNumberFormat="1" applyFont="1" applyFill="1" applyBorder="1" applyProtection="1"/>
    <xf numFmtId="164" fontId="28" fillId="7" borderId="12" xfId="1" applyNumberFormat="1" applyFont="1" applyFill="1" applyBorder="1" applyProtection="1"/>
    <xf numFmtId="49" fontId="30" fillId="47" borderId="9" xfId="66" applyNumberFormat="1" applyFont="1" applyFill="1" applyBorder="1" applyProtection="1"/>
    <xf numFmtId="164" fontId="28" fillId="47" borderId="10" xfId="1" applyNumberFormat="1" applyFont="1" applyFill="1" applyBorder="1" applyProtection="1"/>
    <xf numFmtId="164" fontId="28" fillId="7" borderId="9" xfId="1" applyNumberFormat="1" applyFont="1" applyFill="1" applyBorder="1" applyProtection="1"/>
    <xf numFmtId="164" fontId="28" fillId="47" borderId="4" xfId="1" applyNumberFormat="1" applyFont="1" applyFill="1" applyBorder="1" applyProtection="1"/>
    <xf numFmtId="164" fontId="28" fillId="7" borderId="6" xfId="1" applyNumberFormat="1" applyFont="1" applyFill="1" applyBorder="1" applyProtection="1"/>
    <xf numFmtId="1" fontId="28" fillId="47" borderId="5" xfId="1" applyNumberFormat="1" applyFont="1" applyFill="1" applyBorder="1" applyProtection="1"/>
    <xf numFmtId="1" fontId="28" fillId="47" borderId="8" xfId="1" applyNumberFormat="1" applyFont="1" applyFill="1" applyBorder="1" applyProtection="1"/>
    <xf numFmtId="1" fontId="28" fillId="47" borderId="0" xfId="1" applyNumberFormat="1" applyFont="1" applyFill="1" applyBorder="1" applyProtection="1"/>
    <xf numFmtId="0" fontId="29" fillId="17" borderId="1" xfId="1" applyFont="1" applyFill="1" applyBorder="1" applyProtection="1"/>
    <xf numFmtId="0" fontId="28" fillId="15" borderId="1" xfId="1" applyFont="1" applyFill="1" applyBorder="1" applyAlignment="1" applyProtection="1">
      <alignment horizontal="center"/>
    </xf>
    <xf numFmtId="164" fontId="28" fillId="15" borderId="4" xfId="1" applyNumberFormat="1" applyFont="1" applyFill="1" applyBorder="1" applyProtection="1"/>
    <xf numFmtId="164" fontId="28" fillId="15" borderId="5" xfId="1" applyNumberFormat="1" applyFont="1" applyFill="1" applyBorder="1" applyProtection="1"/>
    <xf numFmtId="164" fontId="29" fillId="15" borderId="5" xfId="63" applyNumberFormat="1" applyFont="1" applyFill="1" applyBorder="1" applyProtection="1"/>
    <xf numFmtId="164" fontId="28" fillId="15" borderId="10" xfId="1" applyNumberFormat="1" applyFont="1" applyFill="1" applyBorder="1" applyProtection="1"/>
    <xf numFmtId="164" fontId="28" fillId="15" borderId="8" xfId="1" applyNumberFormat="1" applyFont="1" applyFill="1" applyBorder="1" applyProtection="1"/>
    <xf numFmtId="164" fontId="29" fillId="15" borderId="8" xfId="63" applyNumberFormat="1" applyFont="1" applyFill="1" applyBorder="1" applyProtection="1"/>
    <xf numFmtId="0" fontId="7" fillId="0" borderId="0" xfId="1" applyProtection="1"/>
    <xf numFmtId="164" fontId="28" fillId="15" borderId="1" xfId="1" applyNumberFormat="1" applyFont="1" applyFill="1" applyBorder="1" applyProtection="1"/>
    <xf numFmtId="2" fontId="28" fillId="15" borderId="5" xfId="1" applyNumberFormat="1" applyFont="1" applyFill="1" applyBorder="1" applyProtection="1"/>
    <xf numFmtId="164" fontId="29" fillId="15" borderId="1" xfId="63" applyNumberFormat="1" applyFont="1" applyFill="1" applyBorder="1" applyProtection="1"/>
    <xf numFmtId="0" fontId="28" fillId="12" borderId="1" xfId="1" applyFont="1" applyFill="1" applyBorder="1" applyProtection="1"/>
    <xf numFmtId="164" fontId="28" fillId="15" borderId="0" xfId="1" applyNumberFormat="1" applyFont="1" applyFill="1" applyBorder="1" applyProtection="1"/>
    <xf numFmtId="164" fontId="28" fillId="15" borderId="11" xfId="1" applyNumberFormat="1" applyFont="1" applyFill="1" applyBorder="1" applyProtection="1"/>
    <xf numFmtId="2" fontId="28" fillId="15" borderId="0" xfId="1" applyNumberFormat="1" applyFont="1" applyFill="1" applyBorder="1" applyProtection="1"/>
    <xf numFmtId="164" fontId="29" fillId="15" borderId="11" xfId="63" applyNumberFormat="1" applyFont="1" applyFill="1" applyBorder="1" applyProtection="1"/>
    <xf numFmtId="0" fontId="28" fillId="12" borderId="7" xfId="1" applyFont="1" applyFill="1" applyBorder="1" applyProtection="1"/>
    <xf numFmtId="0" fontId="28" fillId="12" borderId="11" xfId="1" applyFont="1" applyFill="1" applyBorder="1" applyProtection="1"/>
    <xf numFmtId="0" fontId="28" fillId="15" borderId="6" xfId="1" applyFont="1" applyFill="1" applyBorder="1" applyProtection="1"/>
    <xf numFmtId="0" fontId="28" fillId="15" borderId="0" xfId="1" applyFont="1" applyFill="1" applyAlignment="1" applyProtection="1">
      <alignment horizontal="left"/>
    </xf>
    <xf numFmtId="0" fontId="32" fillId="15" borderId="2" xfId="1" applyFont="1" applyFill="1" applyBorder="1" applyProtection="1"/>
    <xf numFmtId="2" fontId="32" fillId="15" borderId="2" xfId="1" applyNumberFormat="1" applyFont="1" applyFill="1" applyBorder="1" applyProtection="1"/>
    <xf numFmtId="1" fontId="32" fillId="15" borderId="2" xfId="1" applyNumberFormat="1" applyFont="1" applyFill="1" applyBorder="1" applyProtection="1"/>
    <xf numFmtId="164" fontId="28" fillId="15" borderId="3" xfId="1" applyNumberFormat="1" applyFont="1" applyFill="1" applyBorder="1" applyProtection="1"/>
    <xf numFmtId="164" fontId="29" fillId="15" borderId="0" xfId="63" applyNumberFormat="1" applyFont="1" applyFill="1" applyBorder="1" applyProtection="1"/>
    <xf numFmtId="164" fontId="28" fillId="6" borderId="1" xfId="1" applyNumberFormat="1" applyFont="1" applyFill="1" applyBorder="1" applyProtection="1"/>
    <xf numFmtId="164" fontId="28" fillId="6" borderId="7" xfId="1" applyNumberFormat="1" applyFont="1" applyFill="1" applyBorder="1" applyProtection="1"/>
    <xf numFmtId="0" fontId="28" fillId="15" borderId="4" xfId="1" applyFont="1" applyFill="1" applyBorder="1" applyProtection="1"/>
    <xf numFmtId="0" fontId="28" fillId="15" borderId="10" xfId="1" applyFont="1" applyFill="1" applyBorder="1" applyProtection="1"/>
    <xf numFmtId="0" fontId="28" fillId="15" borderId="5" xfId="63" applyFont="1" applyFill="1" applyBorder="1" applyProtection="1"/>
    <xf numFmtId="164" fontId="28" fillId="15" borderId="4" xfId="63" applyNumberFormat="1" applyFont="1" applyFill="1" applyBorder="1" applyProtection="1"/>
    <xf numFmtId="164" fontId="28" fillId="14" borderId="6" xfId="1" applyNumberFormat="1" applyFont="1" applyFill="1" applyBorder="1" applyProtection="1"/>
    <xf numFmtId="164" fontId="28" fillId="14" borderId="9" xfId="1" applyNumberFormat="1" applyFont="1" applyFill="1" applyBorder="1" applyProtection="1"/>
    <xf numFmtId="0" fontId="29" fillId="15" borderId="1" xfId="1" applyFont="1" applyFill="1" applyBorder="1" applyProtection="1"/>
    <xf numFmtId="49" fontId="30" fillId="15" borderId="11" xfId="66" applyNumberFormat="1" applyFont="1" applyFill="1" applyBorder="1" applyProtection="1"/>
    <xf numFmtId="0" fontId="29" fillId="15" borderId="7" xfId="1" applyFont="1" applyFill="1" applyBorder="1" applyProtection="1"/>
    <xf numFmtId="0" fontId="28" fillId="15" borderId="3" xfId="1" applyFont="1" applyFill="1" applyBorder="1" applyProtection="1"/>
    <xf numFmtId="164" fontId="28" fillId="7" borderId="0" xfId="1" applyNumberFormat="1" applyFont="1" applyFill="1" applyBorder="1" applyProtection="1"/>
    <xf numFmtId="164" fontId="29" fillId="15" borderId="7" xfId="63" applyNumberFormat="1" applyFont="1" applyFill="1" applyBorder="1" applyProtection="1"/>
    <xf numFmtId="164" fontId="28" fillId="7" borderId="8" xfId="1" applyNumberFormat="1" applyFont="1" applyFill="1" applyBorder="1" applyProtection="1"/>
    <xf numFmtId="164" fontId="28" fillId="7" borderId="5" xfId="1" applyNumberFormat="1" applyFont="1" applyFill="1" applyBorder="1" applyProtection="1"/>
    <xf numFmtId="0" fontId="28" fillId="17" borderId="5" xfId="1" applyFont="1" applyFill="1" applyBorder="1" applyProtection="1"/>
    <xf numFmtId="0" fontId="28" fillId="17" borderId="1" xfId="1" applyFont="1" applyFill="1" applyBorder="1" applyProtection="1"/>
    <xf numFmtId="2" fontId="28" fillId="17" borderId="5" xfId="1" applyNumberFormat="1" applyFont="1" applyFill="1" applyBorder="1" applyProtection="1"/>
    <xf numFmtId="0" fontId="28" fillId="17" borderId="8" xfId="1" applyFont="1" applyFill="1" applyBorder="1" applyProtection="1"/>
    <xf numFmtId="0" fontId="28" fillId="17" borderId="7" xfId="1" applyFont="1" applyFill="1" applyBorder="1" applyProtection="1"/>
    <xf numFmtId="2" fontId="28" fillId="17" borderId="8" xfId="1" applyNumberFormat="1" applyFont="1" applyFill="1" applyBorder="1" applyProtection="1"/>
    <xf numFmtId="164" fontId="29" fillId="17" borderId="7" xfId="63" applyNumberFormat="1" applyFont="1" applyFill="1" applyBorder="1" applyProtection="1"/>
    <xf numFmtId="0" fontId="28" fillId="17" borderId="0" xfId="1" applyFont="1" applyFill="1" applyBorder="1" applyProtection="1"/>
    <xf numFmtId="0" fontId="28" fillId="17" borderId="11" xfId="1" applyFont="1" applyFill="1" applyBorder="1" applyProtection="1"/>
    <xf numFmtId="2" fontId="28" fillId="17" borderId="0" xfId="1" applyNumberFormat="1" applyFont="1" applyFill="1" applyBorder="1" applyProtection="1"/>
    <xf numFmtId="0" fontId="0" fillId="0" borderId="0" xfId="0" applyProtection="1"/>
    <xf numFmtId="164" fontId="28" fillId="17" borderId="5" xfId="1" applyNumberFormat="1" applyFont="1" applyFill="1" applyBorder="1" applyProtection="1"/>
    <xf numFmtId="164" fontId="28" fillId="17" borderId="8" xfId="1" applyNumberFormat="1" applyFont="1" applyFill="1" applyBorder="1" applyProtection="1"/>
    <xf numFmtId="0" fontId="28" fillId="17" borderId="4" xfId="1" applyFont="1" applyFill="1" applyBorder="1" applyProtection="1"/>
    <xf numFmtId="0" fontId="28" fillId="12" borderId="3" xfId="1" applyFont="1" applyFill="1" applyBorder="1" applyProtection="1"/>
    <xf numFmtId="0" fontId="28" fillId="12" borderId="10" xfId="1" applyFont="1" applyFill="1" applyBorder="1" applyProtection="1"/>
    <xf numFmtId="0" fontId="28" fillId="17" borderId="0" xfId="63" applyFont="1" applyFill="1" applyBorder="1" applyProtection="1"/>
    <xf numFmtId="0" fontId="28" fillId="17" borderId="3" xfId="1" applyFont="1" applyFill="1" applyBorder="1" applyProtection="1"/>
    <xf numFmtId="0" fontId="28" fillId="12" borderId="4" xfId="1" applyFont="1" applyFill="1" applyBorder="1" applyProtection="1"/>
    <xf numFmtId="0" fontId="29" fillId="17" borderId="11" xfId="1" applyFont="1" applyFill="1" applyBorder="1" applyProtection="1"/>
    <xf numFmtId="164" fontId="28" fillId="15" borderId="7" xfId="1" applyNumberFormat="1" applyFont="1" applyFill="1" applyBorder="1" applyProtection="1"/>
    <xf numFmtId="2" fontId="28" fillId="15" borderId="8" xfId="1" applyNumberFormat="1" applyFont="1" applyFill="1" applyBorder="1" applyProtection="1"/>
    <xf numFmtId="0" fontId="28" fillId="12" borderId="1" xfId="63" applyFont="1" applyFill="1" applyBorder="1" applyProtection="1"/>
    <xf numFmtId="2" fontId="29" fillId="15" borderId="4" xfId="1" applyNumberFormat="1" applyFont="1" applyFill="1" applyBorder="1" applyProtection="1"/>
    <xf numFmtId="0" fontId="28" fillId="12" borderId="7" xfId="63" applyFont="1" applyFill="1" applyBorder="1" applyProtection="1"/>
    <xf numFmtId="0" fontId="28" fillId="17" borderId="10" xfId="1" applyFont="1" applyFill="1" applyBorder="1" applyProtection="1"/>
    <xf numFmtId="164" fontId="28" fillId="7" borderId="1" xfId="1" applyNumberFormat="1" applyFont="1" applyFill="1" applyBorder="1" applyProtection="1"/>
    <xf numFmtId="164" fontId="28" fillId="7" borderId="7" xfId="1" applyNumberFormat="1" applyFont="1" applyFill="1" applyBorder="1" applyProtection="1"/>
    <xf numFmtId="0" fontId="29" fillId="17" borderId="1" xfId="1" applyFont="1" applyFill="1" applyBorder="1" applyAlignment="1" applyProtection="1">
      <alignment horizontal="center"/>
    </xf>
    <xf numFmtId="0" fontId="29" fillId="17" borderId="7" xfId="1" applyFont="1" applyFill="1" applyBorder="1" applyAlignment="1" applyProtection="1">
      <alignment horizontal="center"/>
    </xf>
    <xf numFmtId="0" fontId="29" fillId="15" borderId="11" xfId="1" applyFont="1" applyFill="1" applyBorder="1" applyProtection="1"/>
    <xf numFmtId="0" fontId="28" fillId="15" borderId="0" xfId="63" applyFont="1" applyFill="1" applyBorder="1" applyProtection="1"/>
    <xf numFmtId="0" fontId="28" fillId="12" borderId="12" xfId="1" applyFont="1" applyFill="1" applyBorder="1" applyProtection="1"/>
    <xf numFmtId="0" fontId="28" fillId="12" borderId="9" xfId="1" applyFont="1" applyFill="1" applyBorder="1" applyProtection="1"/>
    <xf numFmtId="0" fontId="28" fillId="12" borderId="6" xfId="1" applyFont="1" applyFill="1" applyBorder="1" applyProtection="1"/>
    <xf numFmtId="49" fontId="30" fillId="15" borderId="5" xfId="66" applyNumberFormat="1" applyFont="1" applyFill="1" applyBorder="1" applyProtection="1"/>
    <xf numFmtId="49" fontId="30" fillId="15" borderId="8" xfId="66" applyNumberFormat="1" applyFont="1" applyFill="1" applyBorder="1" applyProtection="1"/>
    <xf numFmtId="0" fontId="28" fillId="15" borderId="9" xfId="1" applyFont="1" applyFill="1" applyBorder="1" applyAlignment="1" applyProtection="1">
      <alignment horizontal="center"/>
    </xf>
    <xf numFmtId="0" fontId="28" fillId="11" borderId="1" xfId="63" applyFont="1" applyFill="1" applyBorder="1" applyProtection="1"/>
    <xf numFmtId="0" fontId="28" fillId="11" borderId="7" xfId="63" applyFont="1" applyFill="1" applyBorder="1" applyProtection="1"/>
    <xf numFmtId="0" fontId="28" fillId="11" borderId="11" xfId="63" applyFont="1" applyFill="1" applyBorder="1" applyProtection="1"/>
    <xf numFmtId="0" fontId="28" fillId="47" borderId="5" xfId="63" applyFont="1" applyFill="1" applyBorder="1" applyAlignment="1" applyProtection="1">
      <alignment horizontal="center"/>
    </xf>
    <xf numFmtId="0" fontId="28" fillId="47" borderId="8" xfId="1" applyFont="1" applyFill="1" applyBorder="1" applyAlignment="1" applyProtection="1">
      <alignment horizontal="center"/>
    </xf>
    <xf numFmtId="0" fontId="28" fillId="47" borderId="10" xfId="1" applyFont="1" applyFill="1" applyBorder="1" applyAlignment="1" applyProtection="1">
      <alignment horizontal="center"/>
    </xf>
    <xf numFmtId="49" fontId="30" fillId="15" borderId="4" xfId="66" applyNumberFormat="1" applyFont="1" applyFill="1" applyBorder="1" applyProtection="1"/>
    <xf numFmtId="164" fontId="29" fillId="15" borderId="12" xfId="63" applyNumberFormat="1" applyFont="1" applyFill="1" applyBorder="1" applyProtection="1"/>
    <xf numFmtId="49" fontId="30" fillId="15" borderId="3" xfId="66" applyNumberFormat="1" applyFont="1" applyFill="1" applyBorder="1" applyProtection="1"/>
    <xf numFmtId="49" fontId="30" fillId="15" borderId="10" xfId="66" applyNumberFormat="1" applyFont="1" applyFill="1" applyBorder="1" applyProtection="1"/>
    <xf numFmtId="164" fontId="29" fillId="15" borderId="9" xfId="63" applyNumberFormat="1" applyFont="1" applyFill="1" applyBorder="1" applyProtection="1"/>
    <xf numFmtId="164" fontId="29" fillId="15" borderId="6" xfId="63" applyNumberFormat="1" applyFont="1" applyFill="1" applyBorder="1" applyProtection="1"/>
    <xf numFmtId="0" fontId="28" fillId="10" borderId="7" xfId="63" applyFont="1" applyFill="1" applyBorder="1" applyProtection="1"/>
    <xf numFmtId="2" fontId="28" fillId="15" borderId="6" xfId="1" applyNumberFormat="1" applyFont="1" applyFill="1" applyBorder="1" applyProtection="1"/>
    <xf numFmtId="2" fontId="28" fillId="15" borderId="12" xfId="1" applyNumberFormat="1" applyFont="1" applyFill="1" applyBorder="1" applyProtection="1"/>
    <xf numFmtId="2" fontId="28" fillId="15" borderId="9" xfId="1" applyNumberFormat="1" applyFont="1" applyFill="1" applyBorder="1" applyProtection="1"/>
    <xf numFmtId="0" fontId="28" fillId="7" borderId="1" xfId="1" applyFont="1" applyFill="1" applyBorder="1" applyProtection="1"/>
    <xf numFmtId="0" fontId="28" fillId="7" borderId="11" xfId="1" applyFont="1" applyFill="1" applyBorder="1" applyProtection="1"/>
    <xf numFmtId="0" fontId="28" fillId="7" borderId="7" xfId="1" applyFont="1" applyFill="1" applyBorder="1" applyProtection="1"/>
    <xf numFmtId="0" fontId="28" fillId="0" borderId="0" xfId="1" applyFont="1" applyFill="1" applyProtection="1"/>
    <xf numFmtId="164" fontId="28" fillId="6" borderId="7" xfId="63" applyNumberFormat="1" applyFont="1" applyFill="1" applyBorder="1" applyProtection="1"/>
    <xf numFmtId="0" fontId="31" fillId="15" borderId="7" xfId="66" applyNumberFormat="1" applyFont="1" applyFill="1" applyBorder="1" applyProtection="1"/>
    <xf numFmtId="0" fontId="31" fillId="15" borderId="7" xfId="66" applyFont="1" applyFill="1" applyBorder="1" applyProtection="1"/>
    <xf numFmtId="1" fontId="31" fillId="15" borderId="7" xfId="66" applyNumberFormat="1" applyFont="1" applyFill="1" applyBorder="1" applyProtection="1"/>
    <xf numFmtId="0" fontId="29" fillId="3" borderId="2" xfId="1" applyFont="1" applyFill="1" applyBorder="1" applyAlignment="1" applyProtection="1">
      <alignment horizontal="center"/>
    </xf>
    <xf numFmtId="0" fontId="29" fillId="3" borderId="1" xfId="1" applyFont="1" applyFill="1" applyBorder="1" applyAlignment="1" applyProtection="1">
      <alignment horizontal="center"/>
    </xf>
    <xf numFmtId="0" fontId="29" fillId="2" borderId="4" xfId="63" applyFont="1" applyFill="1" applyBorder="1" applyAlignment="1" applyProtection="1">
      <alignment horizontal="center"/>
    </xf>
    <xf numFmtId="0" fontId="29" fillId="3" borderId="0" xfId="1" applyFont="1" applyFill="1" applyAlignment="1" applyProtection="1">
      <alignment horizontal="center"/>
    </xf>
    <xf numFmtId="0" fontId="29" fillId="2" borderId="1" xfId="1" applyFont="1" applyFill="1" applyBorder="1" applyAlignment="1">
      <alignment horizontal="center"/>
    </xf>
    <xf numFmtId="0" fontId="29" fillId="3" borderId="1" xfId="1" applyFont="1" applyFill="1" applyBorder="1" applyAlignment="1">
      <alignment horizontal="center"/>
    </xf>
    <xf numFmtId="0" fontId="29" fillId="3" borderId="0" xfId="1" applyFont="1" applyFill="1" applyAlignment="1">
      <alignment horizontal="center"/>
    </xf>
    <xf numFmtId="1" fontId="29" fillId="4" borderId="2" xfId="1" applyNumberFormat="1" applyFont="1" applyFill="1" applyBorder="1" applyAlignment="1">
      <alignment horizontal="left"/>
    </xf>
    <xf numFmtId="0" fontId="29" fillId="6" borderId="2" xfId="63" applyFont="1" applyFill="1" applyBorder="1" applyAlignment="1">
      <alignment horizontal="center"/>
    </xf>
    <xf numFmtId="0" fontId="29" fillId="7" borderId="2" xfId="63" applyFont="1" applyFill="1" applyBorder="1" applyAlignment="1">
      <alignment horizontal="center"/>
    </xf>
    <xf numFmtId="0" fontId="29" fillId="8" borderId="2" xfId="63" applyFont="1" applyFill="1" applyBorder="1" applyAlignment="1">
      <alignment horizontal="center"/>
    </xf>
    <xf numFmtId="0" fontId="29" fillId="9" borderId="2" xfId="1" applyFont="1" applyFill="1" applyBorder="1" applyAlignment="1">
      <alignment horizontal="center"/>
    </xf>
    <xf numFmtId="0" fontId="31" fillId="47" borderId="2" xfId="66" applyNumberFormat="1" applyFont="1" applyFill="1" applyBorder="1"/>
    <xf numFmtId="0" fontId="31" fillId="47" borderId="2" xfId="66" applyFont="1" applyFill="1" applyBorder="1"/>
    <xf numFmtId="49" fontId="31" fillId="47" borderId="2" xfId="66" applyNumberFormat="1" applyFont="1" applyFill="1" applyBorder="1" applyAlignment="1">
      <alignment horizontal="right"/>
    </xf>
    <xf numFmtId="0" fontId="31" fillId="16" borderId="2" xfId="66" applyNumberFormat="1" applyFont="1" applyFill="1" applyBorder="1"/>
    <xf numFmtId="0" fontId="31" fillId="16" borderId="2" xfId="66" applyFont="1" applyFill="1" applyBorder="1"/>
    <xf numFmtId="49" fontId="31" fillId="16" borderId="2" xfId="66" applyNumberFormat="1" applyFont="1" applyFill="1" applyBorder="1" applyAlignment="1">
      <alignment horizontal="right"/>
    </xf>
    <xf numFmtId="0" fontId="31" fillId="15" borderId="2" xfId="66" applyNumberFormat="1" applyFont="1" applyFill="1" applyBorder="1"/>
    <xf numFmtId="0" fontId="31" fillId="15" borderId="2" xfId="66" applyFont="1" applyFill="1" applyBorder="1"/>
    <xf numFmtId="49" fontId="31" fillId="15" borderId="2" xfId="66" applyNumberFormat="1" applyFont="1" applyFill="1" applyBorder="1" applyAlignment="1">
      <alignment horizontal="right"/>
    </xf>
    <xf numFmtId="0" fontId="29" fillId="15" borderId="2" xfId="1" applyFont="1" applyFill="1" applyBorder="1"/>
    <xf numFmtId="1" fontId="29" fillId="15" borderId="2" xfId="1" applyNumberFormat="1" applyFont="1" applyFill="1" applyBorder="1"/>
    <xf numFmtId="1" fontId="31" fillId="15" borderId="2" xfId="66" applyNumberFormat="1" applyFont="1" applyFill="1" applyBorder="1"/>
    <xf numFmtId="0" fontId="29" fillId="2" borderId="2" xfId="1" applyFont="1" applyFill="1" applyBorder="1" applyAlignment="1" applyProtection="1">
      <alignment horizontal="center"/>
    </xf>
    <xf numFmtId="2" fontId="29" fillId="4" borderId="2" xfId="1" applyNumberFormat="1" applyFont="1" applyFill="1" applyBorder="1" applyAlignment="1" applyProtection="1">
      <alignment horizontal="center"/>
    </xf>
    <xf numFmtId="0" fontId="29" fillId="5" borderId="2" xfId="1" applyFont="1" applyFill="1" applyBorder="1" applyAlignment="1" applyProtection="1">
      <alignment horizontal="center"/>
    </xf>
    <xf numFmtId="0" fontId="29" fillId="10" borderId="2" xfId="63" applyFont="1" applyFill="1" applyBorder="1" applyAlignment="1" applyProtection="1">
      <alignment horizontal="center"/>
    </xf>
    <xf numFmtId="0" fontId="29" fillId="11" borderId="2" xfId="63" applyFont="1" applyFill="1" applyBorder="1" applyAlignment="1" applyProtection="1">
      <alignment horizontal="center"/>
    </xf>
    <xf numFmtId="0" fontId="29" fillId="5" borderId="24" xfId="1" applyFont="1" applyFill="1" applyBorder="1" applyAlignment="1" applyProtection="1">
      <alignment horizontal="center"/>
    </xf>
    <xf numFmtId="0" fontId="28" fillId="15" borderId="2" xfId="63" applyFont="1" applyFill="1" applyBorder="1" applyAlignment="1" applyProtection="1">
      <alignment horizontal="center"/>
    </xf>
    <xf numFmtId="49" fontId="30" fillId="15" borderId="2" xfId="66" applyNumberFormat="1" applyFont="1" applyFill="1" applyBorder="1" applyProtection="1"/>
    <xf numFmtId="0" fontId="28" fillId="15" borderId="2" xfId="63" applyFont="1" applyFill="1" applyBorder="1" applyAlignment="1" applyProtection="1">
      <alignment horizontal="left"/>
    </xf>
    <xf numFmtId="164" fontId="28" fillId="14" borderId="2" xfId="63" applyNumberFormat="1" applyFont="1" applyFill="1" applyBorder="1" applyProtection="1"/>
    <xf numFmtId="2" fontId="28" fillId="15" borderId="2" xfId="1" applyNumberFormat="1" applyFont="1" applyFill="1" applyBorder="1" applyProtection="1"/>
    <xf numFmtId="0" fontId="28" fillId="47" borderId="2" xfId="63" applyFont="1" applyFill="1" applyBorder="1" applyAlignment="1" applyProtection="1">
      <alignment horizontal="center"/>
    </xf>
    <xf numFmtId="49" fontId="30" fillId="47" borderId="2" xfId="66" applyNumberFormat="1" applyFont="1" applyFill="1" applyBorder="1" applyProtection="1"/>
    <xf numFmtId="0" fontId="28" fillId="47" borderId="2" xfId="63" applyFont="1" applyFill="1" applyBorder="1" applyAlignment="1" applyProtection="1">
      <alignment horizontal="left"/>
    </xf>
    <xf numFmtId="0" fontId="28" fillId="47" borderId="2" xfId="1" applyFont="1" applyFill="1" applyBorder="1" applyAlignment="1" applyProtection="1">
      <alignment horizontal="center"/>
    </xf>
    <xf numFmtId="0" fontId="28" fillId="47" borderId="2" xfId="1" applyFont="1" applyFill="1" applyBorder="1" applyAlignment="1" applyProtection="1">
      <alignment horizontal="left"/>
    </xf>
    <xf numFmtId="0" fontId="28" fillId="6" borderId="2" xfId="1" applyFont="1" applyFill="1" applyBorder="1" applyProtection="1"/>
    <xf numFmtId="0" fontId="28" fillId="12" borderId="2" xfId="1" applyFont="1" applyFill="1" applyBorder="1" applyProtection="1"/>
    <xf numFmtId="0" fontId="28" fillId="15" borderId="2" xfId="1" applyFont="1" applyFill="1" applyBorder="1" applyAlignment="1" applyProtection="1">
      <alignment horizontal="left"/>
    </xf>
    <xf numFmtId="0" fontId="28" fillId="15" borderId="2" xfId="1" applyFont="1" applyFill="1" applyBorder="1" applyAlignment="1" applyProtection="1">
      <alignment horizontal="center"/>
    </xf>
    <xf numFmtId="0" fontId="28" fillId="11" borderId="2" xfId="63" applyFont="1" applyFill="1" applyBorder="1" applyProtection="1"/>
    <xf numFmtId="0" fontId="28" fillId="10" borderId="2" xfId="63" applyFont="1" applyFill="1" applyBorder="1" applyProtection="1"/>
    <xf numFmtId="164" fontId="28" fillId="56" borderId="2" xfId="63" applyNumberFormat="1" applyFont="1" applyFill="1" applyBorder="1" applyProtection="1"/>
    <xf numFmtId="49" fontId="28" fillId="15" borderId="2" xfId="66" applyNumberFormat="1" applyFont="1" applyFill="1" applyBorder="1" applyProtection="1"/>
    <xf numFmtId="0" fontId="29" fillId="15" borderId="2" xfId="66" applyNumberFormat="1" applyFont="1" applyFill="1" applyBorder="1" applyProtection="1"/>
    <xf numFmtId="0" fontId="29" fillId="15" borderId="2" xfId="66" applyFont="1" applyFill="1" applyBorder="1" applyProtection="1"/>
    <xf numFmtId="1" fontId="29" fillId="15" borderId="2" xfId="66" applyNumberFormat="1" applyFont="1" applyFill="1" applyBorder="1" applyProtection="1"/>
    <xf numFmtId="164" fontId="28" fillId="55" borderId="2" xfId="1" applyNumberFormat="1" applyFont="1" applyFill="1" applyBorder="1" applyProtection="1"/>
    <xf numFmtId="0" fontId="28" fillId="55" borderId="2" xfId="1" applyFont="1" applyFill="1" applyBorder="1" applyProtection="1"/>
    <xf numFmtId="0" fontId="28" fillId="56" borderId="2" xfId="1" applyFont="1" applyFill="1" applyBorder="1" applyProtection="1"/>
    <xf numFmtId="2" fontId="29" fillId="4" borderId="1" xfId="1" applyNumberFormat="1" applyFont="1" applyFill="1" applyBorder="1" applyAlignment="1">
      <alignment horizontal="center"/>
    </xf>
    <xf numFmtId="0" fontId="29" fillId="5" borderId="2" xfId="1" applyFont="1" applyFill="1" applyBorder="1" applyAlignment="1">
      <alignment horizontal="center"/>
    </xf>
    <xf numFmtId="0" fontId="29" fillId="10" borderId="2" xfId="63" applyFont="1" applyFill="1" applyBorder="1" applyAlignment="1">
      <alignment horizontal="center"/>
    </xf>
    <xf numFmtId="0" fontId="29" fillId="11" borderId="2" xfId="63" applyFont="1" applyFill="1" applyBorder="1" applyAlignment="1">
      <alignment horizontal="center"/>
    </xf>
    <xf numFmtId="0" fontId="28" fillId="47" borderId="2" xfId="63" applyFont="1" applyFill="1" applyBorder="1" applyAlignment="1">
      <alignment horizontal="center"/>
    </xf>
    <xf numFmtId="49" fontId="30" fillId="47" borderId="2" xfId="66" applyNumberFormat="1" applyFont="1" applyFill="1" applyBorder="1"/>
    <xf numFmtId="0" fontId="28" fillId="47" borderId="2" xfId="1" applyFont="1" applyFill="1" applyBorder="1" applyAlignment="1">
      <alignment horizontal="center"/>
    </xf>
    <xf numFmtId="0" fontId="28" fillId="47" borderId="2" xfId="63" applyFont="1" applyFill="1" applyBorder="1" applyAlignment="1">
      <alignment horizontal="left"/>
    </xf>
    <xf numFmtId="0" fontId="28" fillId="11" borderId="2" xfId="63" applyFont="1" applyFill="1" applyBorder="1"/>
    <xf numFmtId="2" fontId="28" fillId="13" borderId="2" xfId="1" applyNumberFormat="1" applyFont="1" applyFill="1" applyBorder="1"/>
    <xf numFmtId="0" fontId="28" fillId="15" borderId="2" xfId="63" applyFont="1" applyFill="1" applyBorder="1" applyAlignment="1">
      <alignment horizontal="center"/>
    </xf>
    <xf numFmtId="49" fontId="30" fillId="15" borderId="2" xfId="66" applyNumberFormat="1" applyFont="1" applyFill="1" applyBorder="1"/>
    <xf numFmtId="0" fontId="28" fillId="15" borderId="2" xfId="63" applyFont="1" applyFill="1" applyBorder="1" applyAlignment="1">
      <alignment horizontal="left"/>
    </xf>
    <xf numFmtId="164" fontId="28" fillId="14" borderId="2" xfId="63" applyNumberFormat="1" applyFont="1" applyFill="1" applyBorder="1"/>
    <xf numFmtId="0" fontId="28" fillId="47" borderId="2" xfId="1" applyFont="1" applyFill="1" applyBorder="1" applyAlignment="1">
      <alignment horizontal="left"/>
    </xf>
    <xf numFmtId="0" fontId="28" fillId="6" borderId="2" xfId="1" applyFont="1" applyFill="1" applyBorder="1"/>
    <xf numFmtId="0" fontId="28" fillId="10" borderId="2" xfId="63" applyFont="1" applyFill="1" applyBorder="1"/>
    <xf numFmtId="164" fontId="28" fillId="7" borderId="2" xfId="1" applyNumberFormat="1" applyFont="1" applyFill="1" applyBorder="1"/>
    <xf numFmtId="0" fontId="28" fillId="15" borderId="2" xfId="1" applyFont="1" applyFill="1" applyBorder="1" applyAlignment="1">
      <alignment horizontal="center"/>
    </xf>
    <xf numFmtId="0" fontId="28" fillId="15" borderId="2" xfId="1" applyFont="1" applyFill="1" applyBorder="1" applyAlignment="1">
      <alignment horizontal="left"/>
    </xf>
    <xf numFmtId="164" fontId="28" fillId="6" borderId="2" xfId="1" applyNumberFormat="1" applyFont="1" applyFill="1" applyBorder="1"/>
    <xf numFmtId="0" fontId="28" fillId="15" borderId="2" xfId="1" applyFont="1" applyFill="1" applyBorder="1"/>
    <xf numFmtId="0" fontId="28" fillId="7" borderId="2" xfId="1" applyFont="1" applyFill="1" applyBorder="1"/>
    <xf numFmtId="0" fontId="28" fillId="12" borderId="2" xfId="1" applyFont="1" applyFill="1" applyBorder="1"/>
    <xf numFmtId="164" fontId="28" fillId="6" borderId="2" xfId="63" applyNumberFormat="1" applyFont="1" applyFill="1" applyBorder="1"/>
    <xf numFmtId="49" fontId="30" fillId="4" borderId="2" xfId="66" applyNumberFormat="1" applyFont="1" applyFill="1" applyBorder="1"/>
    <xf numFmtId="0" fontId="28" fillId="47" borderId="2" xfId="1" applyFont="1" applyFill="1" applyBorder="1"/>
    <xf numFmtId="0" fontId="29" fillId="47" borderId="2" xfId="1" applyFont="1" applyFill="1" applyBorder="1"/>
    <xf numFmtId="2" fontId="29" fillId="47" borderId="2" xfId="1" applyNumberFormat="1" applyFont="1" applyFill="1" applyBorder="1"/>
    <xf numFmtId="1" fontId="29" fillId="47" borderId="2" xfId="1" applyNumberFormat="1" applyFont="1" applyFill="1" applyBorder="1"/>
    <xf numFmtId="49" fontId="38" fillId="47" borderId="2" xfId="67" applyNumberFormat="1" applyFont="1" applyFill="1" applyBorder="1" applyAlignment="1">
      <alignment horizontal="right"/>
    </xf>
    <xf numFmtId="0" fontId="38" fillId="47" borderId="2" xfId="67" applyFont="1" applyFill="1" applyBorder="1"/>
    <xf numFmtId="0" fontId="38" fillId="47" borderId="2" xfId="67" applyFont="1" applyFill="1" applyBorder="1" applyAlignment="1">
      <alignment horizontal="right"/>
    </xf>
    <xf numFmtId="49" fontId="39" fillId="47" borderId="2" xfId="67" applyNumberFormat="1" applyFont="1" applyFill="1" applyBorder="1" applyAlignment="1">
      <alignment horizontal="right"/>
    </xf>
    <xf numFmtId="0" fontId="39" fillId="47" borderId="2" xfId="67" applyFont="1" applyFill="1" applyBorder="1" applyAlignment="1">
      <alignment horizontal="right"/>
    </xf>
    <xf numFmtId="0" fontId="31" fillId="47" borderId="2" xfId="66" applyNumberFormat="1" applyFont="1" applyFill="1" applyBorder="1" applyAlignment="1">
      <alignment horizontal="right"/>
    </xf>
    <xf numFmtId="0" fontId="31" fillId="47" borderId="2" xfId="66" applyFont="1" applyFill="1" applyBorder="1" applyAlignment="1">
      <alignment horizontal="right"/>
    </xf>
    <xf numFmtId="1" fontId="31" fillId="47" borderId="2" xfId="66" applyNumberFormat="1" applyFont="1" applyFill="1" applyBorder="1" applyAlignment="1">
      <alignment horizontal="right"/>
    </xf>
    <xf numFmtId="0" fontId="39" fillId="3" borderId="2" xfId="67" applyFont="1" applyFill="1" applyBorder="1" applyAlignment="1">
      <alignment horizontal="right"/>
    </xf>
    <xf numFmtId="49" fontId="38" fillId="15" borderId="2" xfId="67" applyNumberFormat="1" applyFont="1" applyFill="1" applyBorder="1" applyAlignment="1">
      <alignment horizontal="right"/>
    </xf>
    <xf numFmtId="0" fontId="38" fillId="15" borderId="2" xfId="67" applyFont="1" applyFill="1" applyBorder="1" applyAlignment="1">
      <alignment horizontal="right"/>
    </xf>
    <xf numFmtId="49" fontId="39" fillId="15" borderId="2" xfId="67" applyNumberFormat="1" applyFont="1" applyFill="1" applyBorder="1" applyAlignment="1">
      <alignment horizontal="right"/>
    </xf>
    <xf numFmtId="0" fontId="39" fillId="15" borderId="2" xfId="67" applyFont="1" applyFill="1" applyBorder="1" applyAlignment="1">
      <alignment horizontal="right"/>
    </xf>
    <xf numFmtId="164" fontId="29" fillId="15" borderId="2" xfId="1" applyNumberFormat="1" applyFont="1" applyFill="1" applyBorder="1"/>
    <xf numFmtId="164" fontId="31" fillId="47" borderId="2" xfId="66" applyNumberFormat="1" applyFont="1" applyFill="1" applyBorder="1" applyAlignment="1">
      <alignment horizontal="right"/>
    </xf>
    <xf numFmtId="164" fontId="31" fillId="47" borderId="2" xfId="66" applyNumberFormat="1" applyFont="1" applyFill="1" applyBorder="1"/>
    <xf numFmtId="0" fontId="28" fillId="8" borderId="2" xfId="63" applyFont="1" applyFill="1" applyBorder="1"/>
    <xf numFmtId="49" fontId="28" fillId="15" borderId="2" xfId="66" applyNumberFormat="1" applyFont="1" applyFill="1" applyBorder="1"/>
    <xf numFmtId="49" fontId="28" fillId="4" borderId="2" xfId="66" applyNumberFormat="1" applyFont="1" applyFill="1" applyBorder="1" applyProtection="1"/>
    <xf numFmtId="49" fontId="30" fillId="4" borderId="2" xfId="66" applyNumberFormat="1" applyFont="1" applyFill="1" applyBorder="1" applyProtection="1"/>
    <xf numFmtId="0" fontId="29" fillId="49" borderId="2" xfId="0" applyFont="1" applyFill="1" applyBorder="1" applyAlignment="1">
      <alignment horizontal="center"/>
    </xf>
    <xf numFmtId="0" fontId="31" fillId="49" borderId="2" xfId="66" applyFont="1" applyFill="1" applyBorder="1" applyAlignment="1">
      <alignment horizontal="center"/>
    </xf>
    <xf numFmtId="0" fontId="29" fillId="47" borderId="2" xfId="1" applyFont="1" applyFill="1" applyBorder="1" applyAlignment="1" applyProtection="1">
      <alignment horizontal="center"/>
    </xf>
    <xf numFmtId="0" fontId="29" fillId="47" borderId="1" xfId="1" applyFont="1" applyFill="1" applyBorder="1" applyAlignment="1">
      <alignment horizontal="center"/>
    </xf>
    <xf numFmtId="0" fontId="29" fillId="47" borderId="2" xfId="1" applyFont="1" applyFill="1" applyBorder="1" applyAlignment="1">
      <alignment horizontal="center"/>
    </xf>
    <xf numFmtId="49" fontId="31" fillId="3" borderId="2" xfId="66" applyNumberFormat="1" applyFont="1" applyFill="1" applyBorder="1" applyProtection="1"/>
    <xf numFmtId="49" fontId="31" fillId="3" borderId="2" xfId="66" applyNumberFormat="1" applyFont="1" applyFill="1" applyBorder="1"/>
    <xf numFmtId="0" fontId="29" fillId="3" borderId="2" xfId="1" applyFont="1" applyFill="1" applyBorder="1"/>
    <xf numFmtId="49" fontId="29" fillId="3" borderId="2" xfId="66" applyNumberFormat="1" applyFont="1" applyFill="1" applyBorder="1"/>
    <xf numFmtId="0" fontId="29" fillId="47" borderId="2" xfId="0" applyFont="1" applyFill="1" applyBorder="1"/>
    <xf numFmtId="0" fontId="28" fillId="3" borderId="10" xfId="1" applyFont="1" applyFill="1" applyBorder="1" applyAlignment="1" applyProtection="1">
      <alignment horizontal="center"/>
    </xf>
    <xf numFmtId="0" fontId="28" fillId="15" borderId="4" xfId="1" applyFont="1" applyFill="1" applyBorder="1" applyAlignment="1" applyProtection="1">
      <alignment horizontal="center"/>
    </xf>
    <xf numFmtId="0" fontId="28" fillId="17" borderId="4" xfId="1" applyFont="1" applyFill="1" applyBorder="1" applyAlignment="1" applyProtection="1">
      <alignment horizontal="center"/>
    </xf>
    <xf numFmtId="0" fontId="28" fillId="3" borderId="3" xfId="1" applyFont="1" applyFill="1" applyBorder="1" applyAlignment="1" applyProtection="1">
      <alignment horizontal="center"/>
    </xf>
    <xf numFmtId="0" fontId="28" fillId="15" borderId="3" xfId="1" applyFont="1" applyFill="1" applyBorder="1" applyAlignment="1" applyProtection="1">
      <alignment horizontal="center"/>
    </xf>
    <xf numFmtId="164" fontId="29" fillId="47" borderId="4" xfId="1" applyNumberFormat="1" applyFont="1" applyFill="1" applyBorder="1" applyProtection="1"/>
    <xf numFmtId="164" fontId="29" fillId="47" borderId="10" xfId="1" applyNumberFormat="1" applyFont="1" applyFill="1" applyBorder="1" applyProtection="1"/>
    <xf numFmtId="166" fontId="29" fillId="0" borderId="1" xfId="0" applyNumberFormat="1" applyFont="1" applyFill="1" applyBorder="1"/>
    <xf numFmtId="166" fontId="29" fillId="0" borderId="7" xfId="0" applyNumberFormat="1" applyFont="1" applyFill="1" applyBorder="1"/>
    <xf numFmtId="2" fontId="28" fillId="17" borderId="6" xfId="1" applyNumberFormat="1" applyFont="1" applyFill="1" applyBorder="1" applyProtection="1"/>
    <xf numFmtId="2" fontId="28" fillId="17" borderId="9" xfId="1" applyNumberFormat="1" applyFont="1" applyFill="1" applyBorder="1" applyProtection="1"/>
    <xf numFmtId="164" fontId="29" fillId="15" borderId="10" xfId="1" applyNumberFormat="1" applyFont="1" applyFill="1" applyBorder="1" applyProtection="1"/>
    <xf numFmtId="164" fontId="29" fillId="17" borderId="4" xfId="1" applyNumberFormat="1" applyFont="1" applyFill="1" applyBorder="1" applyProtection="1"/>
    <xf numFmtId="164" fontId="29" fillId="17" borderId="10" xfId="1" applyNumberFormat="1" applyFont="1" applyFill="1" applyBorder="1" applyProtection="1"/>
    <xf numFmtId="166" fontId="29" fillId="0" borderId="11" xfId="0" applyNumberFormat="1" applyFont="1" applyFill="1" applyBorder="1"/>
    <xf numFmtId="164" fontId="29" fillId="15" borderId="4" xfId="1" applyNumberFormat="1" applyFont="1" applyFill="1" applyBorder="1" applyProtection="1"/>
    <xf numFmtId="164" fontId="29" fillId="15" borderId="3" xfId="1" applyNumberFormat="1" applyFont="1" applyFill="1" applyBorder="1" applyProtection="1"/>
    <xf numFmtId="0" fontId="28" fillId="3" borderId="4" xfId="1" applyFont="1" applyFill="1" applyBorder="1" applyAlignment="1" applyProtection="1">
      <alignment horizontal="center"/>
    </xf>
    <xf numFmtId="1" fontId="31" fillId="15" borderId="22" xfId="66" applyNumberFormat="1" applyFont="1" applyFill="1" applyBorder="1" applyProtection="1"/>
    <xf numFmtId="1" fontId="31" fillId="3" borderId="22" xfId="66" applyNumberFormat="1" applyFont="1" applyFill="1" applyBorder="1" applyProtection="1"/>
    <xf numFmtId="164" fontId="29" fillId="15" borderId="2" xfId="1" applyNumberFormat="1" applyFont="1" applyFill="1" applyBorder="1" applyProtection="1"/>
    <xf numFmtId="1" fontId="31" fillId="47" borderId="22" xfId="66" applyNumberFormat="1" applyFont="1" applyFill="1" applyBorder="1" applyProtection="1"/>
    <xf numFmtId="164" fontId="28" fillId="6" borderId="12" xfId="1" applyNumberFormat="1" applyFont="1" applyFill="1" applyBorder="1" applyProtection="1"/>
    <xf numFmtId="164" fontId="29" fillId="17" borderId="3" xfId="1" applyNumberFormat="1" applyFont="1" applyFill="1" applyBorder="1" applyProtection="1"/>
    <xf numFmtId="164" fontId="29" fillId="57" borderId="7" xfId="2" applyNumberFormat="1" applyFont="1" applyFill="1" applyBorder="1" applyAlignment="1" applyProtection="1">
      <alignment horizontal="center"/>
    </xf>
    <xf numFmtId="1" fontId="29" fillId="15" borderId="2" xfId="1" applyNumberFormat="1" applyFont="1" applyFill="1" applyBorder="1" applyProtection="1"/>
    <xf numFmtId="2" fontId="29" fillId="4" borderId="1" xfId="1" applyNumberFormat="1" applyFont="1" applyFill="1" applyBorder="1" applyAlignment="1" applyProtection="1">
      <alignment horizontal="center"/>
    </xf>
    <xf numFmtId="164" fontId="29" fillId="0" borderId="2" xfId="0" applyNumberFormat="1" applyFont="1" applyFill="1" applyBorder="1"/>
    <xf numFmtId="166" fontId="29" fillId="58" borderId="7" xfId="0" applyNumberFormat="1" applyFont="1" applyFill="1" applyBorder="1"/>
    <xf numFmtId="166" fontId="29" fillId="58" borderId="1" xfId="0" applyNumberFormat="1" applyFont="1" applyFill="1" applyBorder="1"/>
    <xf numFmtId="0" fontId="0" fillId="0" borderId="0" xfId="0"/>
    <xf numFmtId="0" fontId="7" fillId="0" borderId="0" xfId="1"/>
    <xf numFmtId="0" fontId="7" fillId="0" borderId="0" xfId="1" applyFill="1"/>
    <xf numFmtId="0" fontId="6" fillId="0" borderId="0" xfId="63"/>
    <xf numFmtId="0" fontId="6" fillId="0" borderId="0" xfId="63" applyFill="1"/>
    <xf numFmtId="0" fontId="29" fillId="4" borderId="2" xfId="1" applyFont="1" applyFill="1" applyBorder="1" applyAlignment="1">
      <alignment horizontal="center"/>
    </xf>
    <xf numFmtId="0" fontId="29" fillId="12" borderId="2" xfId="1" applyFont="1" applyFill="1" applyBorder="1" applyAlignment="1">
      <alignment horizontal="center"/>
    </xf>
    <xf numFmtId="0" fontId="28" fillId="0" borderId="0" xfId="1" applyFont="1"/>
    <xf numFmtId="0" fontId="33" fillId="0" borderId="0" xfId="1" applyFont="1"/>
    <xf numFmtId="1" fontId="33" fillId="0" borderId="0" xfId="1" applyNumberFormat="1" applyFont="1"/>
    <xf numFmtId="0" fontId="3" fillId="0" borderId="0" xfId="66"/>
    <xf numFmtId="0" fontId="30" fillId="0" borderId="0" xfId="66" applyFont="1"/>
    <xf numFmtId="0" fontId="29" fillId="16" borderId="7" xfId="1" applyFont="1" applyFill="1" applyBorder="1" applyAlignment="1">
      <alignment horizontal="center"/>
    </xf>
    <xf numFmtId="0" fontId="29" fillId="49" borderId="7" xfId="1" applyFont="1" applyFill="1" applyBorder="1" applyAlignment="1">
      <alignment horizontal="center"/>
    </xf>
    <xf numFmtId="16" fontId="29" fillId="4" borderId="2" xfId="1" applyNumberFormat="1" applyFont="1" applyFill="1" applyBorder="1" applyAlignment="1">
      <alignment horizontal="center"/>
    </xf>
    <xf numFmtId="0" fontId="29" fillId="48" borderId="2" xfId="1" applyFont="1" applyFill="1" applyBorder="1" applyAlignment="1">
      <alignment horizontal="center"/>
    </xf>
    <xf numFmtId="0" fontId="29" fillId="49" borderId="2" xfId="1" applyFont="1" applyFill="1" applyBorder="1" applyAlignment="1">
      <alignment horizontal="center"/>
    </xf>
    <xf numFmtId="0" fontId="29" fillId="15" borderId="2" xfId="1" applyFont="1" applyFill="1" applyBorder="1" applyAlignment="1">
      <alignment horizontal="center"/>
    </xf>
    <xf numFmtId="0" fontId="7" fillId="0" borderId="0" xfId="1" applyAlignment="1">
      <alignment horizontal="center"/>
    </xf>
    <xf numFmtId="0" fontId="7" fillId="0" borderId="0" xfId="1" applyAlignment="1">
      <alignment horizontal="left"/>
    </xf>
    <xf numFmtId="0" fontId="29" fillId="51" borderId="2" xfId="1" applyFont="1" applyFill="1" applyBorder="1" applyAlignment="1">
      <alignment horizontal="center"/>
    </xf>
    <xf numFmtId="2" fontId="7" fillId="0" borderId="0" xfId="1" applyNumberFormat="1" applyFont="1"/>
    <xf numFmtId="2" fontId="35" fillId="0" borderId="0" xfId="66" applyNumberFormat="1" applyFont="1"/>
    <xf numFmtId="16" fontId="29" fillId="52" borderId="2" xfId="1" applyNumberFormat="1" applyFont="1" applyFill="1" applyBorder="1" applyAlignment="1">
      <alignment horizontal="center"/>
    </xf>
    <xf numFmtId="0" fontId="29" fillId="52" borderId="2" xfId="1" applyFont="1" applyFill="1" applyBorder="1" applyAlignment="1">
      <alignment horizontal="center"/>
    </xf>
    <xf numFmtId="0" fontId="27" fillId="0" borderId="0" xfId="66" applyFont="1"/>
    <xf numFmtId="2" fontId="29" fillId="18" borderId="1" xfId="1" applyNumberFormat="1" applyFont="1" applyFill="1" applyBorder="1" applyAlignment="1" applyProtection="1">
      <alignment horizontal="center"/>
    </xf>
    <xf numFmtId="0" fontId="29" fillId="18" borderId="1" xfId="1" applyFont="1" applyFill="1" applyBorder="1" applyAlignment="1" applyProtection="1">
      <alignment horizontal="center"/>
    </xf>
    <xf numFmtId="164" fontId="28" fillId="47" borderId="4" xfId="63" applyNumberFormat="1" applyFont="1" applyFill="1" applyBorder="1" applyProtection="1"/>
    <xf numFmtId="164" fontId="28" fillId="47" borderId="5" xfId="1" applyNumberFormat="1" applyFont="1" applyFill="1" applyBorder="1" applyProtection="1"/>
    <xf numFmtId="2" fontId="28" fillId="13" borderId="1" xfId="1" applyNumberFormat="1" applyFont="1" applyFill="1" applyBorder="1" applyProtection="1"/>
    <xf numFmtId="164" fontId="29" fillId="13" borderId="1" xfId="63" applyNumberFormat="1" applyFont="1" applyFill="1" applyBorder="1" applyProtection="1"/>
    <xf numFmtId="0" fontId="28" fillId="11" borderId="6" xfId="63" applyFont="1" applyFill="1" applyBorder="1" applyProtection="1"/>
    <xf numFmtId="164" fontId="29" fillId="47" borderId="1" xfId="1" applyNumberFormat="1" applyFont="1" applyFill="1" applyBorder="1" applyProtection="1"/>
    <xf numFmtId="164" fontId="28" fillId="47" borderId="10" xfId="63" applyNumberFormat="1" applyFont="1" applyFill="1" applyBorder="1" applyProtection="1"/>
    <xf numFmtId="164" fontId="28" fillId="47" borderId="8" xfId="1" applyNumberFormat="1" applyFont="1" applyFill="1" applyBorder="1" applyProtection="1"/>
    <xf numFmtId="2" fontId="28" fillId="13" borderId="7" xfId="1" applyNumberFormat="1" applyFont="1" applyFill="1" applyBorder="1" applyProtection="1"/>
    <xf numFmtId="164" fontId="29" fillId="13" borderId="7" xfId="63" applyNumberFormat="1" applyFont="1" applyFill="1" applyBorder="1" applyProtection="1"/>
    <xf numFmtId="0" fontId="28" fillId="11" borderId="9" xfId="63" applyFont="1" applyFill="1" applyBorder="1" applyProtection="1"/>
    <xf numFmtId="164" fontId="29" fillId="47" borderId="7" xfId="1" applyNumberFormat="1" applyFont="1" applyFill="1" applyBorder="1" applyProtection="1"/>
    <xf numFmtId="164" fontId="29" fillId="13" borderId="6" xfId="63" applyNumberFormat="1" applyFont="1" applyFill="1" applyBorder="1" applyProtection="1"/>
    <xf numFmtId="0" fontId="28" fillId="6" borderId="1" xfId="63" applyFont="1" applyFill="1" applyBorder="1" applyProtection="1"/>
    <xf numFmtId="2" fontId="28" fillId="13" borderId="4" xfId="1" applyNumberFormat="1" applyFont="1" applyFill="1" applyBorder="1" applyProtection="1"/>
    <xf numFmtId="164" fontId="29" fillId="13" borderId="9" xfId="63" applyNumberFormat="1" applyFont="1" applyFill="1" applyBorder="1" applyProtection="1"/>
    <xf numFmtId="0" fontId="28" fillId="6" borderId="7" xfId="63" applyFont="1" applyFill="1" applyBorder="1" applyProtection="1"/>
    <xf numFmtId="2" fontId="28" fillId="13" borderId="10" xfId="1" applyNumberFormat="1" applyFont="1" applyFill="1" applyBorder="1" applyProtection="1"/>
    <xf numFmtId="0" fontId="28" fillId="8" borderId="6" xfId="63" applyFont="1" applyFill="1" applyBorder="1" applyProtection="1"/>
    <xf numFmtId="0" fontId="28" fillId="8" borderId="9" xfId="63" applyFont="1" applyFill="1" applyBorder="1" applyProtection="1"/>
    <xf numFmtId="164" fontId="28" fillId="47" borderId="5" xfId="63" applyNumberFormat="1" applyFont="1" applyFill="1" applyBorder="1" applyProtection="1"/>
    <xf numFmtId="164" fontId="28" fillId="47" borderId="1" xfId="1" applyNumberFormat="1" applyFont="1" applyFill="1" applyBorder="1" applyProtection="1"/>
    <xf numFmtId="164" fontId="29" fillId="13" borderId="5" xfId="63" applyNumberFormat="1" applyFont="1" applyFill="1" applyBorder="1" applyProtection="1"/>
    <xf numFmtId="164" fontId="28" fillId="50" borderId="1" xfId="0" applyNumberFormat="1" applyFont="1" applyFill="1" applyBorder="1" applyProtection="1"/>
    <xf numFmtId="164" fontId="28" fillId="47" borderId="8" xfId="63" applyNumberFormat="1" applyFont="1" applyFill="1" applyBorder="1" applyProtection="1"/>
    <xf numFmtId="164" fontId="28" fillId="47" borderId="7" xfId="1" applyNumberFormat="1" applyFont="1" applyFill="1" applyBorder="1" applyProtection="1"/>
    <xf numFmtId="164" fontId="29" fillId="13" borderId="8" xfId="63" applyNumberFormat="1" applyFont="1" applyFill="1" applyBorder="1" applyProtection="1"/>
    <xf numFmtId="164" fontId="28" fillId="50" borderId="7" xfId="0" applyNumberFormat="1" applyFont="1" applyFill="1" applyBorder="1" applyProtection="1"/>
    <xf numFmtId="164" fontId="29" fillId="47" borderId="11" xfId="1" applyNumberFormat="1" applyFont="1" applyFill="1" applyBorder="1" applyProtection="1"/>
    <xf numFmtId="0" fontId="28" fillId="7" borderId="6" xfId="63" applyFont="1" applyFill="1" applyBorder="1" applyProtection="1"/>
    <xf numFmtId="2" fontId="28" fillId="13" borderId="6" xfId="1" applyNumberFormat="1" applyFont="1" applyFill="1" applyBorder="1" applyProtection="1"/>
    <xf numFmtId="0" fontId="28" fillId="7" borderId="9" xfId="63" applyFont="1" applyFill="1" applyBorder="1" applyProtection="1"/>
    <xf numFmtId="2" fontId="28" fillId="13" borderId="9" xfId="1" applyNumberFormat="1" applyFont="1" applyFill="1" applyBorder="1" applyProtection="1"/>
    <xf numFmtId="0" fontId="28" fillId="14" borderId="6" xfId="63" applyFont="1" applyFill="1" applyBorder="1" applyProtection="1"/>
    <xf numFmtId="0" fontId="28" fillId="14" borderId="9" xfId="63" applyFont="1" applyFill="1" applyBorder="1" applyProtection="1"/>
    <xf numFmtId="0" fontId="28" fillId="6" borderId="6" xfId="63" applyFont="1" applyFill="1" applyBorder="1" applyProtection="1"/>
    <xf numFmtId="0" fontId="28" fillId="6" borderId="9" xfId="63" applyFont="1" applyFill="1" applyBorder="1" applyProtection="1"/>
    <xf numFmtId="0" fontId="28" fillId="12" borderId="11" xfId="0" applyFont="1" applyFill="1" applyBorder="1" applyProtection="1"/>
    <xf numFmtId="0" fontId="28" fillId="11" borderId="11" xfId="0" applyFont="1" applyFill="1" applyBorder="1" applyProtection="1"/>
    <xf numFmtId="0" fontId="28" fillId="11" borderId="1" xfId="0" applyFont="1" applyFill="1" applyBorder="1" applyProtection="1"/>
    <xf numFmtId="0" fontId="28" fillId="11" borderId="7" xfId="0" applyFont="1" applyFill="1" applyBorder="1" applyProtection="1"/>
    <xf numFmtId="0" fontId="28" fillId="10" borderId="11" xfId="0" applyFont="1" applyFill="1" applyBorder="1" applyProtection="1"/>
    <xf numFmtId="0" fontId="28" fillId="12" borderId="1" xfId="0" applyFont="1" applyFill="1" applyBorder="1" applyProtection="1"/>
    <xf numFmtId="0" fontId="28" fillId="12" borderId="7" xfId="0" applyFont="1" applyFill="1" applyBorder="1" applyProtection="1"/>
    <xf numFmtId="164" fontId="28" fillId="50" borderId="11" xfId="0" applyNumberFormat="1" applyFont="1" applyFill="1" applyBorder="1" applyProtection="1"/>
    <xf numFmtId="0" fontId="28" fillId="7" borderId="1" xfId="63" applyFont="1" applyFill="1" applyBorder="1" applyProtection="1"/>
    <xf numFmtId="0" fontId="28" fillId="7" borderId="7" xfId="63" applyFont="1" applyFill="1" applyBorder="1" applyProtection="1"/>
    <xf numFmtId="0" fontId="28" fillId="7" borderId="12" xfId="63" applyFont="1" applyFill="1" applyBorder="1" applyProtection="1"/>
    <xf numFmtId="0" fontId="28" fillId="15" borderId="5" xfId="1" applyFont="1" applyFill="1" applyBorder="1" applyProtection="1"/>
    <xf numFmtId="0" fontId="28" fillId="15" borderId="1" xfId="1" applyFont="1" applyFill="1" applyBorder="1" applyProtection="1"/>
    <xf numFmtId="2" fontId="28" fillId="15" borderId="1" xfId="1" applyNumberFormat="1" applyFont="1" applyFill="1" applyBorder="1" applyProtection="1"/>
    <xf numFmtId="164" fontId="29" fillId="15" borderId="5" xfId="1" applyNumberFormat="1" applyFont="1" applyFill="1" applyBorder="1" applyProtection="1"/>
    <xf numFmtId="164" fontId="28" fillId="14" borderId="6" xfId="63" applyNumberFormat="1" applyFont="1" applyFill="1" applyBorder="1" applyProtection="1"/>
    <xf numFmtId="164" fontId="29" fillId="15" borderId="1" xfId="1" applyNumberFormat="1" applyFont="1" applyFill="1" applyBorder="1" applyProtection="1"/>
    <xf numFmtId="0" fontId="28" fillId="15" borderId="8" xfId="1" applyFont="1" applyFill="1" applyBorder="1" applyProtection="1"/>
    <xf numFmtId="0" fontId="28" fillId="15" borderId="7" xfId="1" applyFont="1" applyFill="1" applyBorder="1" applyProtection="1"/>
    <xf numFmtId="2" fontId="28" fillId="15" borderId="7" xfId="1" applyNumberFormat="1" applyFont="1" applyFill="1" applyBorder="1" applyProtection="1"/>
    <xf numFmtId="164" fontId="29" fillId="15" borderId="8" xfId="1" applyNumberFormat="1" applyFont="1" applyFill="1" applyBorder="1" applyProtection="1"/>
    <xf numFmtId="164" fontId="28" fillId="14" borderId="9" xfId="63" applyNumberFormat="1" applyFont="1" applyFill="1" applyBorder="1" applyProtection="1"/>
    <xf numFmtId="164" fontId="29" fillId="15" borderId="7" xfId="1" applyNumberFormat="1" applyFont="1" applyFill="1" applyBorder="1" applyProtection="1"/>
    <xf numFmtId="0" fontId="28" fillId="15" borderId="0" xfId="1" applyFont="1" applyFill="1" applyBorder="1" applyProtection="1"/>
    <xf numFmtId="0" fontId="28" fillId="15" borderId="11" xfId="1" applyFont="1" applyFill="1" applyBorder="1" applyProtection="1"/>
    <xf numFmtId="164" fontId="29" fillId="15" borderId="0" xfId="1" applyNumberFormat="1" applyFont="1" applyFill="1" applyBorder="1" applyProtection="1"/>
    <xf numFmtId="2" fontId="28" fillId="15" borderId="11" xfId="1" applyNumberFormat="1" applyFont="1" applyFill="1" applyBorder="1" applyProtection="1"/>
    <xf numFmtId="164" fontId="29" fillId="15" borderId="11" xfId="1" applyNumberFormat="1" applyFont="1" applyFill="1" applyBorder="1" applyProtection="1"/>
    <xf numFmtId="0" fontId="28" fillId="47" borderId="5" xfId="1" applyFont="1" applyFill="1" applyBorder="1" applyProtection="1"/>
    <xf numFmtId="0" fontId="28" fillId="47" borderId="1" xfId="1" applyFont="1" applyFill="1" applyBorder="1" applyProtection="1"/>
    <xf numFmtId="2" fontId="28" fillId="16" borderId="1" xfId="1" applyNumberFormat="1" applyFont="1" applyFill="1" applyBorder="1" applyProtection="1"/>
    <xf numFmtId="164" fontId="29" fillId="16" borderId="5" xfId="1" applyNumberFormat="1" applyFont="1" applyFill="1" applyBorder="1" applyProtection="1"/>
    <xf numFmtId="164" fontId="29" fillId="16" borderId="1" xfId="1" applyNumberFormat="1" applyFont="1" applyFill="1" applyBorder="1" applyProtection="1"/>
    <xf numFmtId="0" fontId="28" fillId="47" borderId="8" xfId="1" applyFont="1" applyFill="1" applyBorder="1" applyProtection="1"/>
    <xf numFmtId="0" fontId="28" fillId="47" borderId="7" xfId="1" applyFont="1" applyFill="1" applyBorder="1" applyProtection="1"/>
    <xf numFmtId="2" fontId="28" fillId="16" borderId="7" xfId="1" applyNumberFormat="1" applyFont="1" applyFill="1" applyBorder="1" applyProtection="1"/>
    <xf numFmtId="164" fontId="29" fillId="16" borderId="8" xfId="1" applyNumberFormat="1" applyFont="1" applyFill="1" applyBorder="1" applyProtection="1"/>
    <xf numFmtId="164" fontId="29" fillId="16" borderId="7" xfId="1" applyNumberFormat="1" applyFont="1" applyFill="1" applyBorder="1" applyProtection="1"/>
    <xf numFmtId="0" fontId="28" fillId="16" borderId="1" xfId="1" applyFont="1" applyFill="1" applyBorder="1" applyProtection="1"/>
    <xf numFmtId="0" fontId="28" fillId="47" borderId="0" xfId="1" applyFont="1" applyFill="1" applyBorder="1" applyProtection="1"/>
    <xf numFmtId="0" fontId="28" fillId="47" borderId="11" xfId="1" applyFont="1" applyFill="1" applyBorder="1" applyProtection="1"/>
    <xf numFmtId="0" fontId="28" fillId="16" borderId="11" xfId="1" applyFont="1" applyFill="1" applyBorder="1" applyProtection="1"/>
    <xf numFmtId="164" fontId="29" fillId="16" borderId="0" xfId="1" applyNumberFormat="1" applyFont="1" applyFill="1" applyBorder="1" applyProtection="1"/>
    <xf numFmtId="164" fontId="28" fillId="14" borderId="12" xfId="63" applyNumberFormat="1" applyFont="1" applyFill="1" applyBorder="1" applyProtection="1"/>
    <xf numFmtId="2" fontId="28" fillId="16" borderId="11" xfId="1" applyNumberFormat="1" applyFont="1" applyFill="1" applyBorder="1" applyProtection="1"/>
    <xf numFmtId="164" fontId="29" fillId="16" borderId="11" xfId="1" applyNumberFormat="1" applyFont="1" applyFill="1" applyBorder="1" applyProtection="1"/>
    <xf numFmtId="164" fontId="28" fillId="14" borderId="1" xfId="63" applyNumberFormat="1" applyFont="1" applyFill="1" applyBorder="1" applyProtection="1"/>
    <xf numFmtId="2" fontId="28" fillId="15" borderId="4" xfId="1" applyNumberFormat="1" applyFont="1" applyFill="1" applyBorder="1" applyProtection="1"/>
    <xf numFmtId="164" fontId="28" fillId="14" borderId="11" xfId="63" applyNumberFormat="1" applyFont="1" applyFill="1" applyBorder="1" applyProtection="1"/>
    <xf numFmtId="2" fontId="28" fillId="15" borderId="3" xfId="1" applyNumberFormat="1" applyFont="1" applyFill="1" applyBorder="1" applyProtection="1"/>
    <xf numFmtId="164" fontId="28" fillId="14" borderId="7" xfId="63" applyNumberFormat="1" applyFont="1" applyFill="1" applyBorder="1" applyProtection="1"/>
    <xf numFmtId="2" fontId="28" fillId="15" borderId="10" xfId="1" applyNumberFormat="1" applyFont="1" applyFill="1" applyBorder="1" applyProtection="1"/>
    <xf numFmtId="2" fontId="28" fillId="17" borderId="1" xfId="1" applyNumberFormat="1" applyFont="1" applyFill="1" applyBorder="1" applyProtection="1"/>
    <xf numFmtId="164" fontId="29" fillId="17" borderId="5" xfId="1" applyNumberFormat="1" applyFont="1" applyFill="1" applyBorder="1" applyProtection="1"/>
    <xf numFmtId="164" fontId="28" fillId="9" borderId="12" xfId="1" applyNumberFormat="1" applyFont="1" applyFill="1" applyBorder="1" applyProtection="1"/>
    <xf numFmtId="164" fontId="29" fillId="17" borderId="1" xfId="1" applyNumberFormat="1" applyFont="1" applyFill="1" applyBorder="1" applyProtection="1"/>
    <xf numFmtId="2" fontId="28" fillId="17" borderId="7" xfId="1" applyNumberFormat="1" applyFont="1" applyFill="1" applyBorder="1" applyProtection="1"/>
    <xf numFmtId="164" fontId="29" fillId="17" borderId="8" xfId="1" applyNumberFormat="1" applyFont="1" applyFill="1" applyBorder="1" applyProtection="1"/>
    <xf numFmtId="164" fontId="28" fillId="9" borderId="9" xfId="1" applyNumberFormat="1" applyFont="1" applyFill="1" applyBorder="1" applyProtection="1"/>
    <xf numFmtId="164" fontId="29" fillId="17" borderId="7" xfId="1" applyNumberFormat="1" applyFont="1" applyFill="1" applyBorder="1" applyProtection="1"/>
    <xf numFmtId="164" fontId="29" fillId="17" borderId="5" xfId="63" applyNumberFormat="1" applyFont="1" applyFill="1" applyBorder="1" applyProtection="1"/>
    <xf numFmtId="164" fontId="29" fillId="17" borderId="8" xfId="63" applyNumberFormat="1" applyFont="1" applyFill="1" applyBorder="1" applyProtection="1"/>
    <xf numFmtId="164" fontId="28" fillId="6" borderId="6" xfId="1" applyNumberFormat="1" applyFont="1" applyFill="1" applyBorder="1" applyProtection="1"/>
    <xf numFmtId="164" fontId="28" fillId="6" borderId="9" xfId="1" applyNumberFormat="1" applyFont="1" applyFill="1" applyBorder="1" applyProtection="1"/>
    <xf numFmtId="0" fontId="28" fillId="6" borderId="6" xfId="1" applyFont="1" applyFill="1" applyBorder="1" applyProtection="1"/>
    <xf numFmtId="0" fontId="28" fillId="6" borderId="9" xfId="1" applyFont="1" applyFill="1" applyBorder="1" applyProtection="1"/>
    <xf numFmtId="0" fontId="28" fillId="7" borderId="6" xfId="1" applyFont="1" applyFill="1" applyBorder="1" applyProtection="1"/>
    <xf numFmtId="0" fontId="28" fillId="7" borderId="9" xfId="1" applyFont="1" applyFill="1" applyBorder="1" applyProtection="1"/>
    <xf numFmtId="0" fontId="28" fillId="10" borderId="11" xfId="63" applyFont="1" applyFill="1" applyBorder="1" applyProtection="1"/>
    <xf numFmtId="0" fontId="28" fillId="6" borderId="1" xfId="1" applyFont="1" applyFill="1" applyBorder="1" applyProtection="1"/>
    <xf numFmtId="2" fontId="28" fillId="17" borderId="4" xfId="1" applyNumberFormat="1" applyFont="1" applyFill="1" applyBorder="1" applyProtection="1"/>
    <xf numFmtId="0" fontId="28" fillId="6" borderId="7" xfId="1" applyFont="1" applyFill="1" applyBorder="1" applyProtection="1"/>
    <xf numFmtId="2" fontId="28" fillId="17" borderId="10" xfId="1" applyNumberFormat="1" applyFont="1" applyFill="1" applyBorder="1" applyProtection="1"/>
    <xf numFmtId="0" fontId="28" fillId="6" borderId="12" xfId="1" applyFont="1" applyFill="1" applyBorder="1" applyProtection="1"/>
    <xf numFmtId="0" fontId="28" fillId="10" borderId="1" xfId="0" applyFont="1" applyFill="1" applyBorder="1" applyProtection="1"/>
    <xf numFmtId="0" fontId="28" fillId="10" borderId="7" xfId="0" applyFont="1" applyFill="1" applyBorder="1" applyProtection="1"/>
    <xf numFmtId="0" fontId="28" fillId="17" borderId="5" xfId="63" applyFont="1" applyFill="1" applyBorder="1" applyProtection="1"/>
    <xf numFmtId="0" fontId="28" fillId="17" borderId="4" xfId="63" applyFont="1" applyFill="1" applyBorder="1" applyProtection="1"/>
    <xf numFmtId="0" fontId="28" fillId="10" borderId="4" xfId="63" applyFont="1" applyFill="1" applyBorder="1" applyProtection="1"/>
    <xf numFmtId="0" fontId="28" fillId="10" borderId="3" xfId="63" applyFont="1" applyFill="1" applyBorder="1" applyProtection="1"/>
    <xf numFmtId="2" fontId="28" fillId="17" borderId="3" xfId="1" applyNumberFormat="1" applyFont="1" applyFill="1" applyBorder="1" applyProtection="1"/>
    <xf numFmtId="164" fontId="29" fillId="17" borderId="11" xfId="1" applyNumberFormat="1" applyFont="1" applyFill="1" applyBorder="1" applyProtection="1"/>
    <xf numFmtId="0" fontId="28" fillId="17" borderId="8" xfId="63" applyFont="1" applyFill="1" applyBorder="1" applyProtection="1"/>
    <xf numFmtId="0" fontId="28" fillId="17" borderId="10" xfId="63" applyFont="1" applyFill="1" applyBorder="1" applyProtection="1"/>
    <xf numFmtId="0" fontId="28" fillId="10" borderId="10" xfId="63" applyFont="1" applyFill="1" applyBorder="1" applyProtection="1"/>
    <xf numFmtId="164" fontId="28" fillId="47" borderId="11" xfId="1" applyNumberFormat="1" applyFont="1" applyFill="1" applyBorder="1" applyProtection="1"/>
    <xf numFmtId="2" fontId="28" fillId="17" borderId="11" xfId="1" applyNumberFormat="1" applyFont="1" applyFill="1" applyBorder="1" applyProtection="1"/>
    <xf numFmtId="164" fontId="29" fillId="17" borderId="0" xfId="63" applyNumberFormat="1" applyFont="1" applyFill="1" applyBorder="1" applyProtection="1"/>
    <xf numFmtId="0" fontId="28" fillId="7" borderId="12" xfId="1" applyFont="1" applyFill="1" applyBorder="1" applyProtection="1"/>
    <xf numFmtId="164" fontId="29" fillId="17" borderId="1" xfId="63" applyNumberFormat="1" applyFont="1" applyFill="1" applyBorder="1" applyProtection="1"/>
    <xf numFmtId="164" fontId="28" fillId="6" borderId="1" xfId="63" applyNumberFormat="1" applyFont="1" applyFill="1" applyBorder="1" applyProtection="1"/>
    <xf numFmtId="164" fontId="29" fillId="17" borderId="11" xfId="63" applyNumberFormat="1" applyFont="1" applyFill="1" applyBorder="1" applyProtection="1"/>
    <xf numFmtId="164" fontId="28" fillId="6" borderId="11" xfId="63" applyNumberFormat="1" applyFont="1" applyFill="1" applyBorder="1" applyProtection="1"/>
    <xf numFmtId="164" fontId="28" fillId="47" borderId="3" xfId="1" applyNumberFormat="1" applyFont="1" applyFill="1" applyBorder="1" applyProtection="1"/>
    <xf numFmtId="164" fontId="28" fillId="47" borderId="0" xfId="1" applyNumberFormat="1" applyFont="1" applyFill="1" applyBorder="1" applyProtection="1"/>
    <xf numFmtId="164" fontId="28" fillId="7" borderId="12" xfId="1" applyNumberFormat="1" applyFont="1" applyFill="1" applyBorder="1" applyProtection="1"/>
    <xf numFmtId="164" fontId="28" fillId="47" borderId="10" xfId="1" applyNumberFormat="1" applyFont="1" applyFill="1" applyBorder="1" applyProtection="1"/>
    <xf numFmtId="164" fontId="28" fillId="7" borderId="9" xfId="1" applyNumberFormat="1" applyFont="1" applyFill="1" applyBorder="1" applyProtection="1"/>
    <xf numFmtId="164" fontId="28" fillId="47" borderId="4" xfId="1" applyNumberFormat="1" applyFont="1" applyFill="1" applyBorder="1" applyProtection="1"/>
    <xf numFmtId="164" fontId="28" fillId="7" borderId="6" xfId="1" applyNumberFormat="1" applyFont="1" applyFill="1" applyBorder="1" applyProtection="1"/>
    <xf numFmtId="1" fontId="28" fillId="47" borderId="5" xfId="1" applyNumberFormat="1" applyFont="1" applyFill="1" applyBorder="1" applyProtection="1"/>
    <xf numFmtId="1" fontId="28" fillId="47" borderId="8" xfId="1" applyNumberFormat="1" applyFont="1" applyFill="1" applyBorder="1" applyProtection="1"/>
    <xf numFmtId="1" fontId="28" fillId="47" borderId="0" xfId="1" applyNumberFormat="1" applyFont="1" applyFill="1" applyBorder="1" applyProtection="1"/>
    <xf numFmtId="164" fontId="28" fillId="15" borderId="4" xfId="1" applyNumberFormat="1" applyFont="1" applyFill="1" applyBorder="1" applyProtection="1"/>
    <xf numFmtId="164" fontId="28" fillId="15" borderId="5" xfId="1" applyNumberFormat="1" applyFont="1" applyFill="1" applyBorder="1" applyProtection="1"/>
    <xf numFmtId="164" fontId="29" fillId="15" borderId="5" xfId="63" applyNumberFormat="1" applyFont="1" applyFill="1" applyBorder="1" applyProtection="1"/>
    <xf numFmtId="164" fontId="28" fillId="15" borderId="10" xfId="1" applyNumberFormat="1" applyFont="1" applyFill="1" applyBorder="1" applyProtection="1"/>
    <xf numFmtId="164" fontId="28" fillId="15" borderId="8" xfId="1" applyNumberFormat="1" applyFont="1" applyFill="1" applyBorder="1" applyProtection="1"/>
    <xf numFmtId="164" fontId="29" fillId="15" borderId="8" xfId="63" applyNumberFormat="1" applyFont="1" applyFill="1" applyBorder="1" applyProtection="1"/>
    <xf numFmtId="164" fontId="28" fillId="15" borderId="1" xfId="1" applyNumberFormat="1" applyFont="1" applyFill="1" applyBorder="1" applyProtection="1"/>
    <xf numFmtId="2" fontId="28" fillId="15" borderId="5" xfId="1" applyNumberFormat="1" applyFont="1" applyFill="1" applyBorder="1" applyProtection="1"/>
    <xf numFmtId="164" fontId="29" fillId="15" borderId="1" xfId="63" applyNumberFormat="1" applyFont="1" applyFill="1" applyBorder="1" applyProtection="1"/>
    <xf numFmtId="0" fontId="28" fillId="12" borderId="1" xfId="1" applyFont="1" applyFill="1" applyBorder="1" applyProtection="1"/>
    <xf numFmtId="164" fontId="28" fillId="15" borderId="0" xfId="1" applyNumberFormat="1" applyFont="1" applyFill="1" applyBorder="1" applyProtection="1"/>
    <xf numFmtId="164" fontId="28" fillId="15" borderId="11" xfId="1" applyNumberFormat="1" applyFont="1" applyFill="1" applyBorder="1" applyProtection="1"/>
    <xf numFmtId="2" fontId="28" fillId="15" borderId="0" xfId="1" applyNumberFormat="1" applyFont="1" applyFill="1" applyBorder="1" applyProtection="1"/>
    <xf numFmtId="164" fontId="29" fillId="15" borderId="11" xfId="63" applyNumberFormat="1" applyFont="1" applyFill="1" applyBorder="1" applyProtection="1"/>
    <xf numFmtId="0" fontId="28" fillId="12" borderId="7" xfId="1" applyFont="1" applyFill="1" applyBorder="1" applyProtection="1"/>
    <xf numFmtId="0" fontId="28" fillId="12" borderId="11" xfId="1" applyFont="1" applyFill="1" applyBorder="1" applyProtection="1"/>
    <xf numFmtId="164" fontId="28" fillId="15" borderId="3" xfId="1" applyNumberFormat="1" applyFont="1" applyFill="1" applyBorder="1" applyProtection="1"/>
    <xf numFmtId="164" fontId="29" fillId="15" borderId="0" xfId="63" applyNumberFormat="1" applyFont="1" applyFill="1" applyBorder="1" applyProtection="1"/>
    <xf numFmtId="164" fontId="28" fillId="6" borderId="1" xfId="1" applyNumberFormat="1" applyFont="1" applyFill="1" applyBorder="1" applyProtection="1"/>
    <xf numFmtId="164" fontId="28" fillId="6" borderId="7" xfId="1" applyNumberFormat="1" applyFont="1" applyFill="1" applyBorder="1" applyProtection="1"/>
    <xf numFmtId="0" fontId="28" fillId="15" borderId="4" xfId="1" applyFont="1" applyFill="1" applyBorder="1" applyProtection="1"/>
    <xf numFmtId="0" fontId="28" fillId="15" borderId="10" xfId="1" applyFont="1" applyFill="1" applyBorder="1" applyProtection="1"/>
    <xf numFmtId="0" fontId="28" fillId="15" borderId="5" xfId="63" applyFont="1" applyFill="1" applyBorder="1" applyProtection="1"/>
    <xf numFmtId="164" fontId="28" fillId="15" borderId="4" xfId="63" applyNumberFormat="1" applyFont="1" applyFill="1" applyBorder="1" applyProtection="1"/>
    <xf numFmtId="164" fontId="28" fillId="14" borderId="6" xfId="1" applyNumberFormat="1" applyFont="1" applyFill="1" applyBorder="1" applyProtection="1"/>
    <xf numFmtId="164" fontId="28" fillId="14" borderId="9" xfId="1" applyNumberFormat="1" applyFont="1" applyFill="1" applyBorder="1" applyProtection="1"/>
    <xf numFmtId="0" fontId="28" fillId="15" borderId="3" xfId="1" applyFont="1" applyFill="1" applyBorder="1" applyProtection="1"/>
    <xf numFmtId="164" fontId="28" fillId="7" borderId="0" xfId="1" applyNumberFormat="1" applyFont="1" applyFill="1" applyBorder="1" applyProtection="1"/>
    <xf numFmtId="164" fontId="29" fillId="15" borderId="7" xfId="63" applyNumberFormat="1" applyFont="1" applyFill="1" applyBorder="1" applyProtection="1"/>
    <xf numFmtId="164" fontId="28" fillId="7" borderId="8" xfId="1" applyNumberFormat="1" applyFont="1" applyFill="1" applyBorder="1" applyProtection="1"/>
    <xf numFmtId="164" fontId="28" fillId="7" borderId="5" xfId="1" applyNumberFormat="1" applyFont="1" applyFill="1" applyBorder="1" applyProtection="1"/>
    <xf numFmtId="0" fontId="28" fillId="17" borderId="5" xfId="1" applyFont="1" applyFill="1" applyBorder="1" applyProtection="1"/>
    <xf numFmtId="0" fontId="28" fillId="17" borderId="1" xfId="1" applyFont="1" applyFill="1" applyBorder="1" applyProtection="1"/>
    <xf numFmtId="2" fontId="28" fillId="17" borderId="5" xfId="1" applyNumberFormat="1" applyFont="1" applyFill="1" applyBorder="1" applyProtection="1"/>
    <xf numFmtId="0" fontId="28" fillId="17" borderId="8" xfId="1" applyFont="1" applyFill="1" applyBorder="1" applyProtection="1"/>
    <xf numFmtId="0" fontId="28" fillId="17" borderId="7" xfId="1" applyFont="1" applyFill="1" applyBorder="1" applyProtection="1"/>
    <xf numFmtId="2" fontId="28" fillId="17" borderId="8" xfId="1" applyNumberFormat="1" applyFont="1" applyFill="1" applyBorder="1" applyProtection="1"/>
    <xf numFmtId="164" fontId="29" fillId="17" borderId="7" xfId="63" applyNumberFormat="1" applyFont="1" applyFill="1" applyBorder="1" applyProtection="1"/>
    <xf numFmtId="0" fontId="28" fillId="17" borderId="0" xfId="1" applyFont="1" applyFill="1" applyBorder="1" applyProtection="1"/>
    <xf numFmtId="0" fontId="28" fillId="17" borderId="11" xfId="1" applyFont="1" applyFill="1" applyBorder="1" applyProtection="1"/>
    <xf numFmtId="2" fontId="28" fillId="17" borderId="0" xfId="1" applyNumberFormat="1" applyFont="1" applyFill="1" applyBorder="1" applyProtection="1"/>
    <xf numFmtId="164" fontId="28" fillId="17" borderId="5" xfId="1" applyNumberFormat="1" applyFont="1" applyFill="1" applyBorder="1" applyProtection="1"/>
    <xf numFmtId="164" fontId="28" fillId="17" borderId="8" xfId="1" applyNumberFormat="1" applyFont="1" applyFill="1" applyBorder="1" applyProtection="1"/>
    <xf numFmtId="0" fontId="28" fillId="17" borderId="4" xfId="1" applyFont="1" applyFill="1" applyBorder="1" applyProtection="1"/>
    <xf numFmtId="0" fontId="28" fillId="12" borderId="3" xfId="1" applyFont="1" applyFill="1" applyBorder="1" applyProtection="1"/>
    <xf numFmtId="0" fontId="28" fillId="12" borderId="10" xfId="1" applyFont="1" applyFill="1" applyBorder="1" applyProtection="1"/>
    <xf numFmtId="0" fontId="28" fillId="17" borderId="0" xfId="63" applyFont="1" applyFill="1" applyBorder="1" applyProtection="1"/>
    <xf numFmtId="0" fontId="28" fillId="17" borderId="3" xfId="1" applyFont="1" applyFill="1" applyBorder="1" applyProtection="1"/>
    <xf numFmtId="0" fontId="28" fillId="12" borderId="4" xfId="1" applyFont="1" applyFill="1" applyBorder="1" applyProtection="1"/>
    <xf numFmtId="164" fontId="28" fillId="15" borderId="7" xfId="1" applyNumberFormat="1" applyFont="1" applyFill="1" applyBorder="1" applyProtection="1"/>
    <xf numFmtId="2" fontId="28" fillId="15" borderId="8" xfId="1" applyNumberFormat="1" applyFont="1" applyFill="1" applyBorder="1" applyProtection="1"/>
    <xf numFmtId="0" fontId="28" fillId="12" borderId="1" xfId="63" applyFont="1" applyFill="1" applyBorder="1" applyProtection="1"/>
    <xf numFmtId="2" fontId="29" fillId="15" borderId="4" xfId="1" applyNumberFormat="1" applyFont="1" applyFill="1" applyBorder="1" applyProtection="1"/>
    <xf numFmtId="0" fontId="28" fillId="12" borderId="7" xfId="63" applyFont="1" applyFill="1" applyBorder="1" applyProtection="1"/>
    <xf numFmtId="0" fontId="28" fillId="17" borderId="10" xfId="1" applyFont="1" applyFill="1" applyBorder="1" applyProtection="1"/>
    <xf numFmtId="164" fontId="28" fillId="7" borderId="1" xfId="1" applyNumberFormat="1" applyFont="1" applyFill="1" applyBorder="1" applyProtection="1"/>
    <xf numFmtId="164" fontId="28" fillId="7" borderId="7" xfId="1" applyNumberFormat="1" applyFont="1" applyFill="1" applyBorder="1" applyProtection="1"/>
    <xf numFmtId="0" fontId="28" fillId="15" borderId="0" xfId="63" applyFont="1" applyFill="1" applyBorder="1" applyProtection="1"/>
    <xf numFmtId="0" fontId="28" fillId="12" borderId="12" xfId="1" applyFont="1" applyFill="1" applyBorder="1" applyProtection="1"/>
    <xf numFmtId="0" fontId="28" fillId="12" borderId="9" xfId="1" applyFont="1" applyFill="1" applyBorder="1" applyProtection="1"/>
    <xf numFmtId="0" fontId="28" fillId="12" borderId="6" xfId="1" applyFont="1" applyFill="1" applyBorder="1" applyProtection="1"/>
    <xf numFmtId="0" fontId="28" fillId="11" borderId="1" xfId="63" applyFont="1" applyFill="1" applyBorder="1" applyProtection="1"/>
    <xf numFmtId="0" fontId="28" fillId="11" borderId="7" xfId="63" applyFont="1" applyFill="1" applyBorder="1" applyProtection="1"/>
    <xf numFmtId="0" fontId="28" fillId="11" borderId="11" xfId="63" applyFont="1" applyFill="1" applyBorder="1" applyProtection="1"/>
    <xf numFmtId="164" fontId="29" fillId="15" borderId="12" xfId="63" applyNumberFormat="1" applyFont="1" applyFill="1" applyBorder="1" applyProtection="1"/>
    <xf numFmtId="164" fontId="29" fillId="15" borderId="9" xfId="63" applyNumberFormat="1" applyFont="1" applyFill="1" applyBorder="1" applyProtection="1"/>
    <xf numFmtId="164" fontId="29" fillId="15" borderId="6" xfId="63" applyNumberFormat="1" applyFont="1" applyFill="1" applyBorder="1" applyProtection="1"/>
    <xf numFmtId="0" fontId="28" fillId="10" borderId="7" xfId="63" applyFont="1" applyFill="1" applyBorder="1" applyProtection="1"/>
    <xf numFmtId="2" fontId="28" fillId="15" borderId="6" xfId="1" applyNumberFormat="1" applyFont="1" applyFill="1" applyBorder="1" applyProtection="1"/>
    <xf numFmtId="2" fontId="28" fillId="15" borderId="12" xfId="1" applyNumberFormat="1" applyFont="1" applyFill="1" applyBorder="1" applyProtection="1"/>
    <xf numFmtId="2" fontId="28" fillId="15" borderId="9" xfId="1" applyNumberFormat="1" applyFont="1" applyFill="1" applyBorder="1" applyProtection="1"/>
    <xf numFmtId="0" fontId="28" fillId="7" borderId="1" xfId="1" applyFont="1" applyFill="1" applyBorder="1" applyProtection="1"/>
    <xf numFmtId="0" fontId="28" fillId="7" borderId="11" xfId="1" applyFont="1" applyFill="1" applyBorder="1" applyProtection="1"/>
    <xf numFmtId="0" fontId="28" fillId="7" borderId="7" xfId="1" applyFont="1" applyFill="1" applyBorder="1" applyProtection="1"/>
    <xf numFmtId="164" fontId="28" fillId="6" borderId="7" xfId="63" applyNumberFormat="1" applyFont="1" applyFill="1" applyBorder="1" applyProtection="1"/>
    <xf numFmtId="0" fontId="29" fillId="2" borderId="1" xfId="1" applyFont="1" applyFill="1" applyBorder="1" applyAlignment="1">
      <alignment horizontal="center"/>
    </xf>
    <xf numFmtId="0" fontId="29" fillId="3" borderId="1" xfId="1" applyFont="1" applyFill="1" applyBorder="1" applyAlignment="1">
      <alignment horizontal="center"/>
    </xf>
    <xf numFmtId="0" fontId="29" fillId="3" borderId="0" xfId="1" applyFont="1" applyFill="1" applyAlignment="1">
      <alignment horizontal="center"/>
    </xf>
    <xf numFmtId="1" fontId="29" fillId="4" borderId="2" xfId="1" applyNumberFormat="1" applyFont="1" applyFill="1" applyBorder="1" applyAlignment="1">
      <alignment horizontal="left"/>
    </xf>
    <xf numFmtId="0" fontId="29" fillId="2" borderId="4" xfId="63" applyFont="1" applyFill="1" applyBorder="1" applyAlignment="1">
      <alignment horizontal="center"/>
    </xf>
    <xf numFmtId="0" fontId="29" fillId="18" borderId="1" xfId="63" applyFont="1" applyFill="1" applyBorder="1" applyAlignment="1">
      <alignment horizontal="center"/>
    </xf>
    <xf numFmtId="2" fontId="29" fillId="18" borderId="1" xfId="1" applyNumberFormat="1" applyFont="1" applyFill="1" applyBorder="1" applyAlignment="1">
      <alignment horizontal="center"/>
    </xf>
    <xf numFmtId="0" fontId="29" fillId="3" borderId="2" xfId="1" applyFont="1" applyFill="1" applyBorder="1" applyAlignment="1">
      <alignment horizontal="center"/>
    </xf>
    <xf numFmtId="0" fontId="29" fillId="5" borderId="3" xfId="1" applyFont="1" applyFill="1" applyBorder="1" applyAlignment="1">
      <alignment horizontal="center"/>
    </xf>
    <xf numFmtId="0" fontId="29" fillId="5" borderId="0" xfId="1" applyFont="1" applyFill="1" applyAlignment="1">
      <alignment horizontal="center"/>
    </xf>
    <xf numFmtId="0" fontId="29" fillId="6" borderId="2" xfId="63" applyFont="1" applyFill="1" applyBorder="1" applyAlignment="1">
      <alignment horizontal="center"/>
    </xf>
    <xf numFmtId="0" fontId="29" fillId="7" borderId="2" xfId="63" applyFont="1" applyFill="1" applyBorder="1" applyAlignment="1">
      <alignment horizontal="center"/>
    </xf>
    <xf numFmtId="0" fontId="29" fillId="8" borderId="2" xfId="63" applyFont="1" applyFill="1" applyBorder="1" applyAlignment="1">
      <alignment horizontal="center"/>
    </xf>
    <xf numFmtId="0" fontId="29" fillId="9" borderId="2" xfId="1" applyFont="1" applyFill="1" applyBorder="1" applyAlignment="1">
      <alignment horizontal="center"/>
    </xf>
    <xf numFmtId="0" fontId="29" fillId="10" borderId="1" xfId="63" applyFont="1" applyFill="1" applyBorder="1" applyAlignment="1">
      <alignment horizontal="center"/>
    </xf>
    <xf numFmtId="0" fontId="29" fillId="11" borderId="4" xfId="63" applyFont="1" applyFill="1" applyBorder="1" applyAlignment="1">
      <alignment horizontal="center"/>
    </xf>
    <xf numFmtId="0" fontId="28" fillId="47" borderId="1" xfId="63" applyFont="1" applyFill="1" applyBorder="1" applyAlignment="1">
      <alignment horizontal="center"/>
    </xf>
    <xf numFmtId="49" fontId="30" fillId="47" borderId="1" xfId="66" applyNumberFormat="1" applyFont="1" applyFill="1" applyBorder="1"/>
    <xf numFmtId="0" fontId="28" fillId="47" borderId="1" xfId="1" applyFont="1" applyFill="1" applyBorder="1" applyAlignment="1">
      <alignment horizontal="center"/>
    </xf>
    <xf numFmtId="0" fontId="28" fillId="47" borderId="5" xfId="63" applyFont="1" applyFill="1" applyBorder="1" applyAlignment="1">
      <alignment horizontal="left"/>
    </xf>
    <xf numFmtId="0" fontId="31" fillId="47" borderId="2" xfId="66" applyNumberFormat="1" applyFont="1" applyFill="1" applyBorder="1"/>
    <xf numFmtId="0" fontId="31" fillId="47" borderId="2" xfId="66" applyFont="1" applyFill="1" applyBorder="1"/>
    <xf numFmtId="49" fontId="31" fillId="47" borderId="2" xfId="66" applyNumberFormat="1" applyFont="1" applyFill="1" applyBorder="1" applyAlignment="1">
      <alignment horizontal="right"/>
    </xf>
    <xf numFmtId="164" fontId="29" fillId="47" borderId="1" xfId="2" applyNumberFormat="1" applyFont="1" applyFill="1" applyBorder="1" applyAlignment="1" applyProtection="1">
      <alignment horizontal="center"/>
      <protection hidden="1"/>
    </xf>
    <xf numFmtId="0" fontId="28" fillId="47" borderId="7" xfId="63" applyFont="1" applyFill="1" applyBorder="1" applyAlignment="1">
      <alignment horizontal="center"/>
    </xf>
    <xf numFmtId="49" fontId="30" fillId="47" borderId="7" xfId="66" applyNumberFormat="1" applyFont="1" applyFill="1" applyBorder="1"/>
    <xf numFmtId="0" fontId="28" fillId="47" borderId="7" xfId="1" applyFont="1" applyFill="1" applyBorder="1" applyAlignment="1">
      <alignment horizontal="center"/>
    </xf>
    <xf numFmtId="0" fontId="28" fillId="47" borderId="8" xfId="63" applyFont="1" applyFill="1" applyBorder="1" applyAlignment="1">
      <alignment horizontal="left"/>
    </xf>
    <xf numFmtId="164" fontId="29" fillId="47" borderId="7" xfId="2" applyNumberFormat="1" applyFont="1" applyFill="1" applyBorder="1" applyAlignment="1" applyProtection="1">
      <alignment horizontal="center"/>
      <protection hidden="1"/>
    </xf>
    <xf numFmtId="0" fontId="28" fillId="47" borderId="11" xfId="1" applyFont="1" applyFill="1" applyBorder="1" applyAlignment="1">
      <alignment horizontal="center"/>
    </xf>
    <xf numFmtId="0" fontId="28" fillId="47" borderId="6" xfId="63" applyFont="1" applyFill="1" applyBorder="1" applyAlignment="1">
      <alignment horizontal="left"/>
    </xf>
    <xf numFmtId="1" fontId="31" fillId="47" borderId="2" xfId="66" applyNumberFormat="1" applyFont="1" applyFill="1" applyBorder="1"/>
    <xf numFmtId="49" fontId="3" fillId="0" borderId="0" xfId="66" applyNumberFormat="1" applyFont="1" applyFill="1" applyBorder="1"/>
    <xf numFmtId="0" fontId="3" fillId="0" borderId="0" xfId="66" applyNumberFormat="1" applyFont="1" applyFill="1" applyBorder="1"/>
    <xf numFmtId="0" fontId="3" fillId="0" borderId="0" xfId="66" applyFont="1" applyFill="1" applyBorder="1"/>
    <xf numFmtId="49" fontId="3" fillId="0" borderId="0" xfId="66" applyNumberFormat="1" applyFont="1" applyFill="1" applyBorder="1" applyAlignment="1">
      <alignment horizontal="right"/>
    </xf>
    <xf numFmtId="0" fontId="28" fillId="47" borderId="9" xfId="63" applyFont="1" applyFill="1" applyBorder="1" applyAlignment="1">
      <alignment horizontal="left"/>
    </xf>
    <xf numFmtId="0" fontId="28" fillId="47" borderId="6" xfId="1" applyFont="1" applyFill="1" applyBorder="1" applyAlignment="1">
      <alignment horizontal="center"/>
    </xf>
    <xf numFmtId="49" fontId="30" fillId="0" borderId="0" xfId="66" applyNumberFormat="1" applyFont="1" applyFill="1" applyBorder="1"/>
    <xf numFmtId="0" fontId="30" fillId="0" borderId="0" xfId="66" applyNumberFormat="1" applyFont="1" applyFill="1" applyBorder="1"/>
    <xf numFmtId="0" fontId="30" fillId="0" borderId="0" xfId="66" applyFont="1" applyFill="1" applyBorder="1"/>
    <xf numFmtId="49" fontId="30" fillId="0" borderId="0" xfId="66" applyNumberFormat="1" applyFont="1" applyFill="1" applyBorder="1" applyAlignment="1">
      <alignment horizontal="right"/>
    </xf>
    <xf numFmtId="0" fontId="28" fillId="47" borderId="11" xfId="63" applyFont="1" applyFill="1" applyBorder="1" applyAlignment="1">
      <alignment horizontal="center"/>
    </xf>
    <xf numFmtId="0" fontId="31" fillId="16" borderId="2" xfId="66" applyNumberFormat="1" applyFont="1" applyFill="1" applyBorder="1"/>
    <xf numFmtId="0" fontId="31" fillId="16" borderId="2" xfId="66" applyFont="1" applyFill="1" applyBorder="1"/>
    <xf numFmtId="49" fontId="31" fillId="16" borderId="2" xfId="66" applyNumberFormat="1" applyFont="1" applyFill="1" applyBorder="1" applyAlignment="1">
      <alignment horizontal="right"/>
    </xf>
    <xf numFmtId="0" fontId="30" fillId="0" borderId="0" xfId="66" applyFont="1" applyFill="1"/>
    <xf numFmtId="0" fontId="28" fillId="47" borderId="12" xfId="63" applyFont="1" applyFill="1" applyBorder="1" applyAlignment="1">
      <alignment horizontal="left"/>
    </xf>
    <xf numFmtId="164" fontId="29" fillId="47" borderId="11" xfId="2" applyNumberFormat="1" applyFont="1" applyFill="1" applyBorder="1" applyAlignment="1" applyProtection="1">
      <alignment horizontal="center"/>
      <protection hidden="1"/>
    </xf>
    <xf numFmtId="0" fontId="28" fillId="15" borderId="1" xfId="63" applyFont="1" applyFill="1" applyBorder="1" applyAlignment="1">
      <alignment horizontal="center"/>
    </xf>
    <xf numFmtId="49" fontId="30" fillId="15" borderId="1" xfId="66" applyNumberFormat="1" applyFont="1" applyFill="1" applyBorder="1"/>
    <xf numFmtId="0" fontId="28" fillId="15" borderId="6" xfId="63" applyFont="1" applyFill="1" applyBorder="1" applyAlignment="1">
      <alignment horizontal="center"/>
    </xf>
    <xf numFmtId="0" fontId="28" fillId="15" borderId="6" xfId="63" applyFont="1" applyFill="1" applyBorder="1" applyAlignment="1">
      <alignment horizontal="left"/>
    </xf>
    <xf numFmtId="0" fontId="31" fillId="15" borderId="2" xfId="66" applyNumberFormat="1" applyFont="1" applyFill="1" applyBorder="1"/>
    <xf numFmtId="0" fontId="31" fillId="15" borderId="2" xfId="66" applyFont="1" applyFill="1" applyBorder="1"/>
    <xf numFmtId="49" fontId="31" fillId="15" borderId="2" xfId="66" applyNumberFormat="1" applyFont="1" applyFill="1" applyBorder="1" applyAlignment="1">
      <alignment horizontal="right"/>
    </xf>
    <xf numFmtId="0" fontId="28" fillId="15" borderId="1" xfId="1" applyFont="1" applyFill="1" applyBorder="1"/>
    <xf numFmtId="0" fontId="28" fillId="15" borderId="11" xfId="63" applyFont="1" applyFill="1" applyBorder="1" applyAlignment="1">
      <alignment horizontal="center"/>
    </xf>
    <xf numFmtId="49" fontId="30" fillId="15" borderId="7" xfId="66" applyNumberFormat="1" applyFont="1" applyFill="1" applyBorder="1"/>
    <xf numFmtId="0" fontId="28" fillId="15" borderId="12" xfId="63" applyFont="1" applyFill="1" applyBorder="1" applyAlignment="1">
      <alignment horizontal="center"/>
    </xf>
    <xf numFmtId="0" fontId="28" fillId="15" borderId="9" xfId="63" applyFont="1" applyFill="1" applyBorder="1" applyAlignment="1">
      <alignment horizontal="left"/>
    </xf>
    <xf numFmtId="0" fontId="28" fillId="15" borderId="7" xfId="63" applyFont="1" applyFill="1" applyBorder="1" applyAlignment="1">
      <alignment horizontal="center"/>
    </xf>
    <xf numFmtId="0" fontId="28" fillId="15" borderId="12" xfId="63" applyFont="1" applyFill="1" applyBorder="1" applyAlignment="1">
      <alignment horizontal="left"/>
    </xf>
    <xf numFmtId="0" fontId="28" fillId="47" borderId="6" xfId="63" applyFont="1" applyFill="1" applyBorder="1" applyAlignment="1">
      <alignment horizontal="center"/>
    </xf>
    <xf numFmtId="0" fontId="28" fillId="47" borderId="12" xfId="63" applyFont="1" applyFill="1" applyBorder="1" applyAlignment="1">
      <alignment horizontal="center"/>
    </xf>
    <xf numFmtId="0" fontId="28" fillId="15" borderId="6" xfId="63" applyFont="1" applyFill="1" applyBorder="1"/>
    <xf numFmtId="0" fontId="28" fillId="15" borderId="6" xfId="1" applyFont="1" applyFill="1" applyBorder="1" applyAlignment="1">
      <alignment horizontal="center"/>
    </xf>
    <xf numFmtId="0" fontId="28" fillId="15" borderId="6" xfId="1" applyFont="1" applyFill="1" applyBorder="1" applyAlignment="1">
      <alignment horizontal="left"/>
    </xf>
    <xf numFmtId="0" fontId="29" fillId="15" borderId="2" xfId="1" applyFont="1" applyFill="1" applyBorder="1"/>
    <xf numFmtId="2" fontId="29" fillId="15" borderId="2" xfId="63" applyNumberFormat="1" applyFont="1" applyFill="1" applyBorder="1"/>
    <xf numFmtId="2" fontId="29" fillId="15" borderId="2" xfId="1" applyNumberFormat="1" applyFont="1" applyFill="1" applyBorder="1"/>
    <xf numFmtId="164" fontId="29" fillId="15" borderId="11" xfId="2" applyNumberFormat="1" applyFont="1" applyFill="1" applyBorder="1" applyAlignment="1" applyProtection="1">
      <alignment horizontal="center"/>
      <protection hidden="1"/>
    </xf>
    <xf numFmtId="0" fontId="28" fillId="15" borderId="12" xfId="1" applyFont="1" applyFill="1" applyBorder="1"/>
    <xf numFmtId="0" fontId="28" fillId="15" borderId="12" xfId="1" applyFont="1" applyFill="1" applyBorder="1" applyAlignment="1">
      <alignment horizontal="left"/>
    </xf>
    <xf numFmtId="0" fontId="28" fillId="15" borderId="9" xfId="1" applyFont="1" applyFill="1" applyBorder="1"/>
    <xf numFmtId="0" fontId="28" fillId="15" borderId="9" xfId="63" applyFont="1" applyFill="1" applyBorder="1" applyAlignment="1">
      <alignment horizontal="center"/>
    </xf>
    <xf numFmtId="0" fontId="28" fillId="15" borderId="9" xfId="1" applyFont="1" applyFill="1" applyBorder="1" applyAlignment="1">
      <alignment horizontal="left"/>
    </xf>
    <xf numFmtId="164" fontId="29" fillId="15" borderId="7" xfId="2" applyNumberFormat="1" applyFont="1" applyFill="1" applyBorder="1" applyAlignment="1" applyProtection="1">
      <alignment horizontal="center"/>
      <protection hidden="1"/>
    </xf>
    <xf numFmtId="0" fontId="28" fillId="47" borderId="6" xfId="1" applyFont="1" applyFill="1" applyBorder="1" applyAlignment="1">
      <alignment horizontal="left"/>
    </xf>
    <xf numFmtId="164" fontId="29" fillId="17" borderId="1" xfId="2" applyNumberFormat="1" applyFont="1" applyFill="1" applyBorder="1" applyAlignment="1" applyProtection="1">
      <alignment horizontal="center"/>
      <protection hidden="1"/>
    </xf>
    <xf numFmtId="0" fontId="28" fillId="47" borderId="9" xfId="1" applyFont="1" applyFill="1" applyBorder="1" applyAlignment="1">
      <alignment horizontal="left"/>
    </xf>
    <xf numFmtId="164" fontId="29" fillId="17" borderId="7" xfId="2" applyNumberFormat="1" applyFont="1" applyFill="1" applyBorder="1" applyAlignment="1" applyProtection="1">
      <alignment horizontal="center"/>
      <protection hidden="1"/>
    </xf>
    <xf numFmtId="0" fontId="28" fillId="47" borderId="0" xfId="1" applyFont="1" applyFill="1" applyAlignment="1">
      <alignment horizontal="left"/>
    </xf>
    <xf numFmtId="164" fontId="29" fillId="15" borderId="1" xfId="2" applyNumberFormat="1" applyFont="1" applyFill="1" applyBorder="1" applyAlignment="1" applyProtection="1">
      <alignment horizontal="center"/>
      <protection hidden="1"/>
    </xf>
    <xf numFmtId="49" fontId="30" fillId="47" borderId="11" xfId="66" applyNumberFormat="1" applyFont="1" applyFill="1" applyBorder="1"/>
    <xf numFmtId="0" fontId="28" fillId="47" borderId="12" xfId="1" applyFont="1" applyFill="1" applyBorder="1" applyAlignment="1">
      <alignment horizontal="left"/>
    </xf>
    <xf numFmtId="164" fontId="29" fillId="17" borderId="11" xfId="2" applyNumberFormat="1" applyFont="1" applyFill="1" applyBorder="1" applyAlignment="1" applyProtection="1">
      <alignment horizontal="center"/>
      <protection hidden="1"/>
    </xf>
    <xf numFmtId="0" fontId="28" fillId="3" borderId="1" xfId="1" applyFont="1" applyFill="1" applyBorder="1" applyAlignment="1">
      <alignment horizontal="center"/>
    </xf>
    <xf numFmtId="0" fontId="28" fillId="3" borderId="1" xfId="1" applyFont="1" applyFill="1" applyBorder="1"/>
    <xf numFmtId="0" fontId="28" fillId="3" borderId="6" xfId="1" applyFont="1" applyFill="1" applyBorder="1" applyAlignment="1">
      <alignment horizontal="left"/>
    </xf>
    <xf numFmtId="0" fontId="32" fillId="3" borderId="2" xfId="1" applyFont="1" applyFill="1" applyBorder="1"/>
    <xf numFmtId="2" fontId="32" fillId="3" borderId="2" xfId="1" applyNumberFormat="1" applyFont="1" applyFill="1" applyBorder="1"/>
    <xf numFmtId="1" fontId="32" fillId="3" borderId="2" xfId="1" applyNumberFormat="1" applyFont="1" applyFill="1" applyBorder="1"/>
    <xf numFmtId="0" fontId="28" fillId="3" borderId="7" xfId="1" applyFont="1" applyFill="1" applyBorder="1" applyAlignment="1">
      <alignment horizontal="center"/>
    </xf>
    <xf numFmtId="0" fontId="28" fillId="3" borderId="7" xfId="1" applyFont="1" applyFill="1" applyBorder="1"/>
    <xf numFmtId="0" fontId="28" fillId="3" borderId="11" xfId="63" applyFont="1" applyFill="1" applyBorder="1" applyAlignment="1">
      <alignment horizontal="center"/>
    </xf>
    <xf numFmtId="0" fontId="28" fillId="3" borderId="12" xfId="1" applyFont="1" applyFill="1" applyBorder="1" applyAlignment="1">
      <alignment horizontal="left"/>
    </xf>
    <xf numFmtId="0" fontId="28" fillId="47" borderId="9" xfId="1" applyFont="1" applyFill="1" applyBorder="1" applyAlignment="1">
      <alignment horizontal="center"/>
    </xf>
    <xf numFmtId="0" fontId="28" fillId="15" borderId="11" xfId="1" applyFont="1" applyFill="1" applyBorder="1" applyAlignment="1">
      <alignment horizontal="center"/>
    </xf>
    <xf numFmtId="0" fontId="28" fillId="15" borderId="7" xfId="1" applyFont="1" applyFill="1" applyBorder="1" applyAlignment="1">
      <alignment horizontal="center"/>
    </xf>
    <xf numFmtId="0" fontId="28" fillId="18" borderId="2" xfId="1" applyFont="1" applyFill="1" applyBorder="1" applyAlignment="1">
      <alignment horizontal="center"/>
    </xf>
    <xf numFmtId="49" fontId="30" fillId="18" borderId="2" xfId="66" applyNumberFormat="1" applyFont="1" applyFill="1" applyBorder="1"/>
    <xf numFmtId="0" fontId="28" fillId="18" borderId="2" xfId="63" applyFont="1" applyFill="1" applyBorder="1" applyAlignment="1">
      <alignment horizontal="center"/>
    </xf>
    <xf numFmtId="0" fontId="28" fillId="18" borderId="22" xfId="1" applyFont="1" applyFill="1" applyBorder="1" applyAlignment="1">
      <alignment horizontal="left"/>
    </xf>
    <xf numFmtId="49" fontId="30" fillId="15" borderId="6" xfId="66" applyNumberFormat="1" applyFont="1" applyFill="1" applyBorder="1" applyAlignment="1">
      <alignment horizontal="left"/>
    </xf>
    <xf numFmtId="49" fontId="30" fillId="15" borderId="9" xfId="66" applyNumberFormat="1" applyFont="1" applyFill="1" applyBorder="1" applyAlignment="1">
      <alignment horizontal="left"/>
    </xf>
    <xf numFmtId="49" fontId="30" fillId="47" borderId="6" xfId="66" applyNumberFormat="1" applyFont="1" applyFill="1" applyBorder="1"/>
    <xf numFmtId="49" fontId="30" fillId="47" borderId="9" xfId="66" applyNumberFormat="1" applyFont="1" applyFill="1" applyBorder="1"/>
    <xf numFmtId="0" fontId="29" fillId="17" borderId="1" xfId="1" applyFont="1" applyFill="1" applyBorder="1"/>
    <xf numFmtId="0" fontId="28" fillId="3" borderId="11" xfId="1" applyFont="1" applyFill="1" applyBorder="1" applyAlignment="1">
      <alignment horizontal="center"/>
    </xf>
    <xf numFmtId="0" fontId="28" fillId="15" borderId="1" xfId="1" applyFont="1" applyFill="1" applyBorder="1" applyAlignment="1">
      <alignment horizontal="center"/>
    </xf>
    <xf numFmtId="0" fontId="28" fillId="15" borderId="6" xfId="1" applyFont="1" applyFill="1" applyBorder="1"/>
    <xf numFmtId="0" fontId="28" fillId="15" borderId="0" xfId="1" applyFont="1" applyFill="1" applyAlignment="1">
      <alignment horizontal="left"/>
    </xf>
    <xf numFmtId="1" fontId="29" fillId="15" borderId="2" xfId="1" applyNumberFormat="1" applyFont="1" applyFill="1" applyBorder="1"/>
    <xf numFmtId="0" fontId="29" fillId="15" borderId="1" xfId="1" applyFont="1" applyFill="1" applyBorder="1"/>
    <xf numFmtId="49" fontId="30" fillId="15" borderId="11" xfId="66" applyNumberFormat="1" applyFont="1" applyFill="1" applyBorder="1"/>
    <xf numFmtId="0" fontId="29" fillId="15" borderId="7" xfId="1" applyFont="1" applyFill="1" applyBorder="1"/>
    <xf numFmtId="0" fontId="28" fillId="17" borderId="1" xfId="1" applyFont="1" applyFill="1" applyBorder="1"/>
    <xf numFmtId="0" fontId="29" fillId="17" borderId="11" xfId="1" applyFont="1" applyFill="1" applyBorder="1"/>
    <xf numFmtId="0" fontId="29" fillId="17" borderId="1" xfId="1" applyFont="1" applyFill="1" applyBorder="1" applyAlignment="1">
      <alignment horizontal="center"/>
    </xf>
    <xf numFmtId="0" fontId="29" fillId="17" borderId="7" xfId="1" applyFont="1" applyFill="1" applyBorder="1" applyAlignment="1">
      <alignment horizontal="center"/>
    </xf>
    <xf numFmtId="0" fontId="29" fillId="15" borderId="11" xfId="1" applyFont="1" applyFill="1" applyBorder="1"/>
    <xf numFmtId="49" fontId="30" fillId="15" borderId="5" xfId="66" applyNumberFormat="1" applyFont="1" applyFill="1" applyBorder="1"/>
    <xf numFmtId="49" fontId="30" fillId="15" borderId="8" xfId="66" applyNumberFormat="1" applyFont="1" applyFill="1" applyBorder="1"/>
    <xf numFmtId="0" fontId="28" fillId="15" borderId="9" xfId="1" applyFont="1" applyFill="1" applyBorder="1" applyAlignment="1">
      <alignment horizontal="center"/>
    </xf>
    <xf numFmtId="0" fontId="28" fillId="47" borderId="5" xfId="63" applyFont="1" applyFill="1" applyBorder="1" applyAlignment="1">
      <alignment horizontal="center"/>
    </xf>
    <xf numFmtId="0" fontId="28" fillId="47" borderId="8" xfId="1" applyFont="1" applyFill="1" applyBorder="1" applyAlignment="1">
      <alignment horizontal="center"/>
    </xf>
    <xf numFmtId="0" fontId="28" fillId="47" borderId="10" xfId="1" applyFont="1" applyFill="1" applyBorder="1" applyAlignment="1">
      <alignment horizontal="center"/>
    </xf>
    <xf numFmtId="49" fontId="30" fillId="15" borderId="4" xfId="66" applyNumberFormat="1" applyFont="1" applyFill="1" applyBorder="1"/>
    <xf numFmtId="49" fontId="30" fillId="15" borderId="3" xfId="66" applyNumberFormat="1" applyFont="1" applyFill="1" applyBorder="1"/>
    <xf numFmtId="49" fontId="30" fillId="15" borderId="10" xfId="66" applyNumberFormat="1" applyFont="1" applyFill="1" applyBorder="1"/>
    <xf numFmtId="0" fontId="31" fillId="15" borderId="2" xfId="66" applyNumberFormat="1" applyFont="1" applyFill="1" applyBorder="1" applyAlignment="1">
      <alignment horizontal="right"/>
    </xf>
    <xf numFmtId="0" fontId="31" fillId="15" borderId="2" xfId="66" applyFont="1" applyFill="1" applyBorder="1" applyAlignment="1">
      <alignment horizontal="right"/>
    </xf>
    <xf numFmtId="1" fontId="31" fillId="15" borderId="2" xfId="66" applyNumberFormat="1" applyFont="1" applyFill="1" applyBorder="1"/>
    <xf numFmtId="0" fontId="28" fillId="0" borderId="0" xfId="1" applyFont="1" applyFill="1"/>
    <xf numFmtId="49" fontId="31" fillId="53" borderId="2" xfId="66" applyNumberFormat="1" applyFont="1" applyFill="1" applyBorder="1" applyAlignment="1">
      <alignment horizontal="right"/>
    </xf>
    <xf numFmtId="0" fontId="29" fillId="54" borderId="2" xfId="1" applyFont="1" applyFill="1" applyBorder="1" applyAlignment="1">
      <alignment horizontal="center"/>
    </xf>
    <xf numFmtId="0" fontId="36" fillId="0" borderId="0" xfId="63" applyFont="1"/>
    <xf numFmtId="0" fontId="29" fillId="18" borderId="2" xfId="1" applyFont="1" applyFill="1" applyBorder="1" applyAlignment="1">
      <alignment horizontal="center"/>
    </xf>
    <xf numFmtId="0" fontId="28" fillId="3" borderId="10" xfId="1" applyFont="1" applyFill="1" applyBorder="1" applyAlignment="1" applyProtection="1">
      <alignment horizontal="center"/>
    </xf>
    <xf numFmtId="0" fontId="28" fillId="15" borderId="4" xfId="1" applyFont="1" applyFill="1" applyBorder="1" applyAlignment="1" applyProtection="1">
      <alignment horizontal="center"/>
    </xf>
    <xf numFmtId="0" fontId="28" fillId="17" borderId="4" xfId="1" applyFont="1" applyFill="1" applyBorder="1" applyAlignment="1" applyProtection="1">
      <alignment horizontal="center"/>
    </xf>
    <xf numFmtId="0" fontId="28" fillId="3" borderId="3" xfId="1" applyFont="1" applyFill="1" applyBorder="1" applyAlignment="1" applyProtection="1">
      <alignment horizontal="center"/>
    </xf>
    <xf numFmtId="0" fontId="28" fillId="15" borderId="3" xfId="1" applyFont="1" applyFill="1" applyBorder="1" applyAlignment="1" applyProtection="1">
      <alignment horizontal="center"/>
    </xf>
    <xf numFmtId="164" fontId="29" fillId="47" borderId="4" xfId="1" applyNumberFormat="1" applyFont="1" applyFill="1" applyBorder="1" applyProtection="1"/>
    <xf numFmtId="164" fontId="29" fillId="47" borderId="10" xfId="1" applyNumberFormat="1" applyFont="1" applyFill="1" applyBorder="1" applyProtection="1"/>
    <xf numFmtId="166" fontId="29" fillId="0" borderId="1" xfId="0" applyNumberFormat="1" applyFont="1" applyFill="1" applyBorder="1"/>
    <xf numFmtId="166" fontId="29" fillId="0" borderId="7" xfId="0" applyNumberFormat="1" applyFont="1" applyFill="1" applyBorder="1"/>
    <xf numFmtId="2" fontId="28" fillId="17" borderId="6" xfId="1" applyNumberFormat="1" applyFont="1" applyFill="1" applyBorder="1" applyProtection="1"/>
    <xf numFmtId="2" fontId="28" fillId="17" borderId="9" xfId="1" applyNumberFormat="1" applyFont="1" applyFill="1" applyBorder="1" applyProtection="1"/>
    <xf numFmtId="164" fontId="29" fillId="15" borderId="10" xfId="1" applyNumberFormat="1" applyFont="1" applyFill="1" applyBorder="1" applyProtection="1"/>
    <xf numFmtId="164" fontId="29" fillId="17" borderId="4" xfId="1" applyNumberFormat="1" applyFont="1" applyFill="1" applyBorder="1" applyProtection="1"/>
    <xf numFmtId="164" fontId="29" fillId="17" borderId="10" xfId="1" applyNumberFormat="1" applyFont="1" applyFill="1" applyBorder="1" applyProtection="1"/>
    <xf numFmtId="166" fontId="29" fillId="0" borderId="11" xfId="0" applyNumberFormat="1" applyFont="1" applyFill="1" applyBorder="1"/>
    <xf numFmtId="164" fontId="29" fillId="15" borderId="4" xfId="1" applyNumberFormat="1" applyFont="1" applyFill="1" applyBorder="1" applyProtection="1"/>
    <xf numFmtId="164" fontId="29" fillId="15" borderId="3" xfId="1" applyNumberFormat="1" applyFont="1" applyFill="1" applyBorder="1" applyProtection="1"/>
    <xf numFmtId="0" fontId="28" fillId="3" borderId="4" xfId="1" applyFont="1" applyFill="1" applyBorder="1" applyAlignment="1" applyProtection="1">
      <alignment horizontal="center"/>
    </xf>
    <xf numFmtId="164" fontId="29" fillId="15" borderId="2" xfId="1" applyNumberFormat="1" applyFont="1" applyFill="1" applyBorder="1" applyProtection="1"/>
    <xf numFmtId="164" fontId="28" fillId="6" borderId="12" xfId="1" applyNumberFormat="1" applyFont="1" applyFill="1" applyBorder="1" applyProtection="1"/>
    <xf numFmtId="164" fontId="29" fillId="17" borderId="3" xfId="1" applyNumberFormat="1" applyFont="1" applyFill="1" applyBorder="1" applyProtection="1"/>
    <xf numFmtId="2" fontId="29" fillId="4" borderId="1" xfId="1" applyNumberFormat="1" applyFont="1" applyFill="1" applyBorder="1" applyAlignment="1" applyProtection="1">
      <alignment horizontal="center"/>
    </xf>
    <xf numFmtId="164" fontId="29" fillId="0" borderId="2" xfId="0" applyNumberFormat="1" applyFont="1" applyFill="1" applyBorder="1"/>
    <xf numFmtId="0" fontId="28" fillId="15" borderId="6" xfId="1" applyFont="1" applyFill="1" applyBorder="1" applyAlignment="1" applyProtection="1">
      <alignment horizontal="center"/>
    </xf>
    <xf numFmtId="0" fontId="28" fillId="15" borderId="5" xfId="1" applyFont="1" applyFill="1" applyBorder="1" applyAlignment="1" applyProtection="1">
      <alignment horizontal="center"/>
    </xf>
    <xf numFmtId="0" fontId="28" fillId="17" borderId="6" xfId="1" applyFont="1" applyFill="1" applyBorder="1" applyAlignment="1" applyProtection="1">
      <alignment horizontal="center"/>
    </xf>
    <xf numFmtId="0" fontId="28" fillId="17" borderId="5" xfId="1" applyFont="1" applyFill="1" applyBorder="1" applyAlignment="1" applyProtection="1">
      <alignment horizontal="center"/>
    </xf>
    <xf numFmtId="0" fontId="28" fillId="3" borderId="9" xfId="1" applyFont="1" applyFill="1" applyBorder="1" applyAlignment="1" applyProtection="1">
      <alignment horizontal="center"/>
    </xf>
    <xf numFmtId="0" fontId="28" fillId="3" borderId="8" xfId="1" applyFont="1" applyFill="1" applyBorder="1" applyAlignment="1" applyProtection="1">
      <alignment horizontal="center"/>
    </xf>
    <xf numFmtId="0" fontId="28" fillId="3" borderId="10" xfId="1" applyFont="1" applyFill="1" applyBorder="1" applyAlignment="1" applyProtection="1">
      <alignment horizontal="center"/>
    </xf>
    <xf numFmtId="164" fontId="31" fillId="4" borderId="2" xfId="66" applyNumberFormat="1" applyFont="1" applyFill="1" applyBorder="1" applyAlignment="1">
      <alignment horizontal="center"/>
    </xf>
    <xf numFmtId="164" fontId="31" fillId="51" borderId="2" xfId="66" applyNumberFormat="1" applyFont="1" applyFill="1" applyBorder="1" applyAlignment="1">
      <alignment horizontal="center"/>
    </xf>
    <xf numFmtId="0" fontId="29" fillId="16" borderId="2" xfId="1" applyFont="1" applyFill="1" applyBorder="1" applyAlignment="1">
      <alignment horizontal="center"/>
    </xf>
    <xf numFmtId="0" fontId="31" fillId="51" borderId="22" xfId="66" applyFont="1" applyFill="1" applyBorder="1" applyAlignment="1">
      <alignment horizontal="center"/>
    </xf>
    <xf numFmtId="0" fontId="31" fillId="51" borderId="24" xfId="66" applyFont="1" applyFill="1" applyBorder="1" applyAlignment="1">
      <alignment horizontal="center"/>
    </xf>
    <xf numFmtId="0" fontId="31" fillId="4" borderId="22" xfId="66" applyFont="1" applyFill="1" applyBorder="1" applyAlignment="1">
      <alignment horizontal="center"/>
    </xf>
    <xf numFmtId="0" fontId="31" fillId="4" borderId="24" xfId="66" applyFont="1" applyFill="1" applyBorder="1" applyAlignment="1">
      <alignment horizontal="center"/>
    </xf>
    <xf numFmtId="0" fontId="28" fillId="3" borderId="8" xfId="63" applyFont="1" applyFill="1" applyBorder="1" applyAlignment="1" applyProtection="1">
      <alignment horizontal="center"/>
    </xf>
    <xf numFmtId="0" fontId="28" fillId="3" borderId="10" xfId="63" applyFont="1" applyFill="1" applyBorder="1" applyAlignment="1" applyProtection="1">
      <alignment horizontal="center"/>
    </xf>
    <xf numFmtId="0" fontId="28" fillId="3" borderId="0" xfId="1" applyFont="1" applyFill="1" applyBorder="1" applyAlignment="1" applyProtection="1">
      <alignment horizontal="center"/>
    </xf>
    <xf numFmtId="0" fontId="28" fillId="3" borderId="3" xfId="1" applyFont="1" applyFill="1" applyBorder="1" applyAlignment="1" applyProtection="1">
      <alignment horizontal="center"/>
    </xf>
    <xf numFmtId="0" fontId="28" fillId="17" borderId="6" xfId="63" applyFont="1" applyFill="1" applyBorder="1" applyAlignment="1" applyProtection="1">
      <alignment horizontal="center"/>
    </xf>
    <xf numFmtId="0" fontId="28" fillId="17" borderId="5" xfId="63" applyFont="1" applyFill="1" applyBorder="1" applyAlignment="1" applyProtection="1">
      <alignment horizontal="center"/>
    </xf>
    <xf numFmtId="0" fontId="28" fillId="17" borderId="4" xfId="63" applyFont="1" applyFill="1" applyBorder="1" applyAlignment="1" applyProtection="1">
      <alignment horizontal="center"/>
    </xf>
    <xf numFmtId="0" fontId="28" fillId="3" borderId="0" xfId="63" applyFont="1" applyFill="1" applyBorder="1" applyAlignment="1" applyProtection="1">
      <alignment horizontal="center"/>
    </xf>
    <xf numFmtId="0" fontId="28" fillId="3" borderId="3" xfId="63" applyFont="1" applyFill="1" applyBorder="1" applyAlignment="1" applyProtection="1">
      <alignment horizontal="center"/>
    </xf>
    <xf numFmtId="0" fontId="28" fillId="3" borderId="6" xfId="1" applyFont="1" applyFill="1" applyBorder="1" applyAlignment="1" applyProtection="1">
      <alignment horizontal="center"/>
    </xf>
    <xf numFmtId="0" fontId="0" fillId="0" borderId="5" xfId="0" applyBorder="1"/>
    <xf numFmtId="0" fontId="28" fillId="3" borderId="12" xfId="1" applyFont="1" applyFill="1" applyBorder="1" applyAlignment="1" applyProtection="1">
      <alignment horizontal="center"/>
    </xf>
    <xf numFmtId="164" fontId="28" fillId="15" borderId="6" xfId="1" applyNumberFormat="1" applyFont="1" applyFill="1" applyBorder="1" applyAlignment="1" applyProtection="1">
      <alignment horizontal="center"/>
    </xf>
    <xf numFmtId="164" fontId="28" fillId="15" borderId="5" xfId="1" applyNumberFormat="1" applyFont="1" applyFill="1" applyBorder="1" applyAlignment="1" applyProtection="1">
      <alignment horizontal="center"/>
    </xf>
    <xf numFmtId="164" fontId="28" fillId="15" borderId="4" xfId="1" applyNumberFormat="1" applyFont="1" applyFill="1" applyBorder="1" applyAlignment="1" applyProtection="1">
      <alignment horizontal="center"/>
    </xf>
    <xf numFmtId="0" fontId="28" fillId="15" borderId="4" xfId="1" applyFont="1" applyFill="1" applyBorder="1" applyAlignment="1" applyProtection="1">
      <alignment horizontal="center"/>
    </xf>
    <xf numFmtId="0" fontId="28" fillId="15" borderId="12" xfId="1" applyFont="1" applyFill="1" applyBorder="1" applyAlignment="1" applyProtection="1">
      <alignment horizontal="center"/>
    </xf>
    <xf numFmtId="0" fontId="28" fillId="15" borderId="0" xfId="1" applyFont="1" applyFill="1" applyBorder="1" applyAlignment="1" applyProtection="1">
      <alignment horizontal="center"/>
    </xf>
    <xf numFmtId="0" fontId="28" fillId="15" borderId="3" xfId="1" applyFont="1" applyFill="1" applyBorder="1" applyAlignment="1" applyProtection="1">
      <alignment horizontal="center"/>
    </xf>
    <xf numFmtId="164" fontId="31" fillId="15" borderId="2" xfId="66" applyNumberFormat="1" applyFont="1" applyFill="1" applyBorder="1" applyAlignment="1">
      <alignment horizontal="center"/>
    </xf>
    <xf numFmtId="164" fontId="31" fillId="48" borderId="2" xfId="66" applyNumberFormat="1" applyFont="1" applyFill="1" applyBorder="1" applyAlignment="1">
      <alignment horizontal="center"/>
    </xf>
    <xf numFmtId="0" fontId="29" fillId="18" borderId="2" xfId="1" applyFont="1" applyFill="1" applyBorder="1" applyAlignment="1">
      <alignment horizontal="center"/>
    </xf>
    <xf numFmtId="164" fontId="31" fillId="49" borderId="2" xfId="66" applyNumberFormat="1" applyFont="1" applyFill="1" applyBorder="1" applyAlignment="1">
      <alignment horizontal="center"/>
    </xf>
    <xf numFmtId="0" fontId="0" fillId="0" borderId="2" xfId="0" applyBorder="1"/>
    <xf numFmtId="164" fontId="31" fillId="52" borderId="2" xfId="66" applyNumberFormat="1" applyFont="1" applyFill="1" applyBorder="1" applyAlignment="1">
      <alignment horizontal="center"/>
    </xf>
    <xf numFmtId="0" fontId="28" fillId="47" borderId="1" xfId="63" applyFont="1" applyFill="1" applyBorder="1" applyAlignment="1" applyProtection="1">
      <alignment horizontal="center"/>
    </xf>
    <xf numFmtId="0" fontId="28" fillId="47" borderId="7" xfId="63" applyFont="1" applyFill="1" applyBorder="1" applyAlignment="1" applyProtection="1">
      <alignment horizontal="center"/>
    </xf>
    <xf numFmtId="0" fontId="28" fillId="15" borderId="1" xfId="63" applyFont="1" applyFill="1" applyBorder="1" applyAlignment="1" applyProtection="1">
      <alignment horizontal="center"/>
    </xf>
    <xf numFmtId="0" fontId="28" fillId="15" borderId="7" xfId="63" applyFont="1" applyFill="1" applyBorder="1" applyAlignment="1" applyProtection="1">
      <alignment horizontal="center"/>
    </xf>
    <xf numFmtId="0" fontId="28" fillId="47" borderId="1" xfId="1" applyFont="1" applyFill="1" applyBorder="1" applyAlignment="1" applyProtection="1">
      <alignment horizontal="center"/>
    </xf>
    <xf numFmtId="0" fontId="28" fillId="47" borderId="7" xfId="1" applyFont="1" applyFill="1" applyBorder="1" applyAlignment="1" applyProtection="1">
      <alignment horizontal="center"/>
    </xf>
    <xf numFmtId="0" fontId="29" fillId="18" borderId="22" xfId="1" applyFont="1" applyFill="1" applyBorder="1" applyAlignment="1">
      <alignment horizontal="center"/>
    </xf>
    <xf numFmtId="0" fontId="29" fillId="18" borderId="23" xfId="1" applyFont="1" applyFill="1" applyBorder="1" applyAlignment="1">
      <alignment horizontal="center"/>
    </xf>
    <xf numFmtId="0" fontId="29" fillId="18" borderId="24" xfId="1" applyFont="1" applyFill="1" applyBorder="1" applyAlignment="1">
      <alignment horizontal="center"/>
    </xf>
    <xf numFmtId="0" fontId="29" fillId="16" borderId="22" xfId="1" applyFont="1" applyFill="1" applyBorder="1" applyAlignment="1">
      <alignment horizontal="center"/>
    </xf>
    <xf numFmtId="0" fontId="3" fillId="0" borderId="24" xfId="66" applyBorder="1"/>
    <xf numFmtId="0" fontId="29" fillId="16" borderId="24" xfId="1" applyFont="1" applyFill="1" applyBorder="1" applyAlignment="1">
      <alignment horizontal="center"/>
    </xf>
    <xf numFmtId="0" fontId="34" fillId="49" borderId="22" xfId="66" applyFont="1" applyFill="1" applyBorder="1" applyAlignment="1">
      <alignment horizontal="center"/>
    </xf>
    <xf numFmtId="0" fontId="34" fillId="49" borderId="24" xfId="66" applyFont="1" applyFill="1" applyBorder="1" applyAlignment="1">
      <alignment horizontal="center"/>
    </xf>
    <xf numFmtId="164" fontId="31" fillId="49" borderId="22" xfId="66" applyNumberFormat="1" applyFont="1" applyFill="1" applyBorder="1" applyAlignment="1">
      <alignment horizontal="center"/>
    </xf>
    <xf numFmtId="164" fontId="31" fillId="49" borderId="24" xfId="66" applyNumberFormat="1" applyFont="1" applyFill="1" applyBorder="1" applyAlignment="1">
      <alignment horizontal="center"/>
    </xf>
    <xf numFmtId="0" fontId="34" fillId="52" borderId="22" xfId="66" applyFont="1" applyFill="1" applyBorder="1" applyAlignment="1">
      <alignment horizontal="center"/>
    </xf>
    <xf numFmtId="0" fontId="34" fillId="52" borderId="24" xfId="66" applyFont="1" applyFill="1" applyBorder="1" applyAlignment="1">
      <alignment horizontal="center"/>
    </xf>
    <xf numFmtId="164" fontId="31" fillId="52" borderId="22" xfId="66" applyNumberFormat="1" applyFont="1" applyFill="1" applyBorder="1" applyAlignment="1">
      <alignment horizontal="center"/>
    </xf>
    <xf numFmtId="164" fontId="31" fillId="52" borderId="24" xfId="66" applyNumberFormat="1" applyFont="1" applyFill="1" applyBorder="1" applyAlignment="1">
      <alignment horizontal="center"/>
    </xf>
    <xf numFmtId="0" fontId="34" fillId="4" borderId="22" xfId="66" applyFont="1" applyFill="1" applyBorder="1" applyAlignment="1">
      <alignment horizontal="center"/>
    </xf>
    <xf numFmtId="0" fontId="34" fillId="4" borderId="24" xfId="66" applyFont="1" applyFill="1" applyBorder="1" applyAlignment="1">
      <alignment horizontal="center"/>
    </xf>
    <xf numFmtId="164" fontId="31" fillId="4" borderId="22" xfId="66" applyNumberFormat="1" applyFont="1" applyFill="1" applyBorder="1" applyAlignment="1">
      <alignment horizontal="center"/>
    </xf>
    <xf numFmtId="164" fontId="31" fillId="4" borderId="24" xfId="66" applyNumberFormat="1" applyFont="1" applyFill="1" applyBorder="1" applyAlignment="1">
      <alignment horizontal="center"/>
    </xf>
    <xf numFmtId="0" fontId="34" fillId="15" borderId="22" xfId="66" applyFont="1" applyFill="1" applyBorder="1" applyAlignment="1">
      <alignment horizontal="center"/>
    </xf>
    <xf numFmtId="0" fontId="34" fillId="15" borderId="24" xfId="66" applyFont="1" applyFill="1" applyBorder="1" applyAlignment="1">
      <alignment horizontal="center"/>
    </xf>
    <xf numFmtId="164" fontId="31" fillId="15" borderId="22" xfId="66" applyNumberFormat="1" applyFont="1" applyFill="1" applyBorder="1" applyAlignment="1">
      <alignment horizontal="center"/>
    </xf>
    <xf numFmtId="164" fontId="31" fillId="15" borderId="24" xfId="66" applyNumberFormat="1" applyFont="1" applyFill="1" applyBorder="1" applyAlignment="1">
      <alignment horizontal="center"/>
    </xf>
    <xf numFmtId="0" fontId="34" fillId="48" borderId="22" xfId="66" applyFont="1" applyFill="1" applyBorder="1" applyAlignment="1">
      <alignment horizontal="center"/>
    </xf>
    <xf numFmtId="0" fontId="34" fillId="48" borderId="24" xfId="66" applyFont="1" applyFill="1" applyBorder="1" applyAlignment="1">
      <alignment horizontal="center"/>
    </xf>
    <xf numFmtId="164" fontId="31" fillId="48" borderId="22" xfId="66" applyNumberFormat="1" applyFont="1" applyFill="1" applyBorder="1" applyAlignment="1">
      <alignment horizontal="center"/>
    </xf>
    <xf numFmtId="164" fontId="31" fillId="48" borderId="24" xfId="66" applyNumberFormat="1" applyFont="1" applyFill="1" applyBorder="1" applyAlignment="1">
      <alignment horizontal="center"/>
    </xf>
    <xf numFmtId="0" fontId="31" fillId="51" borderId="23" xfId="66" applyFont="1" applyFill="1" applyBorder="1" applyAlignment="1">
      <alignment horizontal="center"/>
    </xf>
    <xf numFmtId="164" fontId="31" fillId="51" borderId="22" xfId="66" applyNumberFormat="1" applyFont="1" applyFill="1" applyBorder="1" applyAlignment="1">
      <alignment horizontal="center"/>
    </xf>
    <xf numFmtId="164" fontId="31" fillId="51" borderId="24" xfId="66" applyNumberFormat="1" applyFont="1" applyFill="1" applyBorder="1" applyAlignment="1">
      <alignment horizontal="center"/>
    </xf>
    <xf numFmtId="0" fontId="34" fillId="51" borderId="22" xfId="66" applyFont="1" applyFill="1" applyBorder="1" applyAlignment="1">
      <alignment horizontal="center"/>
    </xf>
    <xf numFmtId="0" fontId="34" fillId="51" borderId="24" xfId="66" applyFont="1" applyFill="1" applyBorder="1" applyAlignment="1">
      <alignment horizontal="center"/>
    </xf>
    <xf numFmtId="0" fontId="3" fillId="0" borderId="2" xfId="66" applyBorder="1"/>
    <xf numFmtId="0" fontId="31" fillId="4" borderId="23" xfId="66" applyFont="1" applyFill="1" applyBorder="1" applyAlignment="1">
      <alignment horizontal="center"/>
    </xf>
    <xf numFmtId="0" fontId="28" fillId="47" borderId="1" xfId="63" applyFont="1" applyFill="1" applyBorder="1" applyAlignment="1">
      <alignment horizontal="center"/>
    </xf>
    <xf numFmtId="0" fontId="28" fillId="47" borderId="7" xfId="63" applyFont="1" applyFill="1" applyBorder="1" applyAlignment="1">
      <alignment horizontal="center"/>
    </xf>
    <xf numFmtId="0" fontId="28" fillId="15" borderId="1" xfId="63" applyFont="1" applyFill="1" applyBorder="1" applyAlignment="1">
      <alignment horizontal="center"/>
    </xf>
    <xf numFmtId="0" fontId="28" fillId="15" borderId="7" xfId="63" applyFont="1" applyFill="1" applyBorder="1" applyAlignment="1">
      <alignment horizontal="center"/>
    </xf>
    <xf numFmtId="0" fontId="28" fillId="15" borderId="1" xfId="1" applyFont="1" applyFill="1" applyBorder="1" applyAlignment="1">
      <alignment horizontal="center"/>
    </xf>
    <xf numFmtId="0" fontId="28" fillId="15" borderId="11" xfId="1" applyFont="1" applyFill="1" applyBorder="1" applyAlignment="1">
      <alignment horizontal="center"/>
    </xf>
    <xf numFmtId="0" fontId="28" fillId="15" borderId="7" xfId="1" applyFont="1" applyFill="1" applyBorder="1" applyAlignment="1">
      <alignment horizontal="center"/>
    </xf>
    <xf numFmtId="0" fontId="28" fillId="47" borderId="1" xfId="1" applyFont="1" applyFill="1" applyBorder="1" applyAlignment="1">
      <alignment horizontal="center"/>
    </xf>
    <xf numFmtId="0" fontId="28" fillId="47" borderId="7" xfId="1" applyFont="1" applyFill="1" applyBorder="1" applyAlignment="1">
      <alignment horizontal="center"/>
    </xf>
    <xf numFmtId="0" fontId="29" fillId="49" borderId="12" xfId="0" applyFont="1" applyFill="1" applyBorder="1" applyAlignment="1">
      <alignment horizontal="center"/>
    </xf>
    <xf numFmtId="0" fontId="29" fillId="49" borderId="3" xfId="0" applyFont="1" applyFill="1" applyBorder="1" applyAlignment="1">
      <alignment horizontal="center"/>
    </xf>
    <xf numFmtId="0" fontId="28" fillId="18" borderId="23" xfId="1" applyFont="1" applyFill="1" applyBorder="1" applyAlignment="1" applyProtection="1">
      <alignment horizontal="center"/>
    </xf>
    <xf numFmtId="0" fontId="28" fillId="18" borderId="23" xfId="1" applyFont="1" applyFill="1" applyBorder="1" applyAlignment="1" applyProtection="1">
      <alignment horizontal="center"/>
    </xf>
    <xf numFmtId="164" fontId="29" fillId="18" borderId="23" xfId="1" applyNumberFormat="1" applyFont="1" applyFill="1" applyBorder="1" applyProtection="1"/>
    <xf numFmtId="0" fontId="28" fillId="18" borderId="24" xfId="1" applyFont="1" applyFill="1" applyBorder="1"/>
    <xf numFmtId="49" fontId="38" fillId="15" borderId="1" xfId="67" applyNumberFormat="1" applyFont="1" applyFill="1" applyBorder="1" applyAlignment="1">
      <alignment horizontal="right"/>
    </xf>
    <xf numFmtId="0" fontId="38" fillId="15" borderId="1" xfId="67" applyFont="1" applyFill="1" applyBorder="1" applyAlignment="1">
      <alignment horizontal="right"/>
    </xf>
    <xf numFmtId="49" fontId="38" fillId="15" borderId="7" xfId="67" applyNumberFormat="1" applyFont="1" applyFill="1" applyBorder="1" applyAlignment="1">
      <alignment horizontal="right"/>
    </xf>
    <xf numFmtId="0" fontId="38" fillId="15" borderId="7" xfId="67" applyFont="1" applyFill="1" applyBorder="1" applyAlignment="1">
      <alignment horizontal="right"/>
    </xf>
    <xf numFmtId="0" fontId="32" fillId="18" borderId="22" xfId="1" applyFont="1" applyFill="1" applyBorder="1"/>
    <xf numFmtId="164" fontId="32" fillId="18" borderId="23" xfId="1" applyNumberFormat="1" applyFont="1" applyFill="1" applyBorder="1"/>
    <xf numFmtId="1" fontId="32" fillId="18" borderId="23" xfId="1" applyNumberFormat="1" applyFont="1" applyFill="1" applyBorder="1"/>
    <xf numFmtId="0" fontId="31" fillId="15" borderId="1" xfId="66" applyNumberFormat="1" applyFont="1" applyFill="1" applyBorder="1" applyProtection="1"/>
    <xf numFmtId="0" fontId="31" fillId="15" borderId="1" xfId="66" applyFont="1" applyFill="1" applyBorder="1" applyProtection="1"/>
    <xf numFmtId="1" fontId="31" fillId="15" borderId="6" xfId="66" applyNumberFormat="1" applyFont="1" applyFill="1" applyBorder="1" applyProtection="1"/>
    <xf numFmtId="1" fontId="31" fillId="15" borderId="9" xfId="66" applyNumberFormat="1" applyFont="1" applyFill="1" applyBorder="1" applyProtection="1"/>
    <xf numFmtId="0" fontId="32" fillId="18" borderId="22" xfId="1" applyFont="1" applyFill="1" applyBorder="1" applyProtection="1"/>
    <xf numFmtId="164" fontId="32" fillId="18" borderId="23" xfId="1" applyNumberFormat="1" applyFont="1" applyFill="1" applyBorder="1" applyProtection="1"/>
    <xf numFmtId="1" fontId="32" fillId="18" borderId="23" xfId="1" applyNumberFormat="1" applyFont="1" applyFill="1" applyBorder="1" applyProtection="1"/>
    <xf numFmtId="0" fontId="28" fillId="18" borderId="24" xfId="1" applyFont="1" applyFill="1" applyBorder="1" applyProtection="1"/>
    <xf numFmtId="2" fontId="28" fillId="58" borderId="1" xfId="1" applyNumberFormat="1" applyFont="1" applyFill="1" applyBorder="1" applyProtection="1"/>
  </cellXfs>
  <cellStyles count="73">
    <cellStyle name="20% - Accent1" xfId="4"/>
    <cellStyle name="20% - Accent2" xfId="5"/>
    <cellStyle name="20% - Accent3" xfId="6"/>
    <cellStyle name="20% - Accent4" xfId="7"/>
    <cellStyle name="20% - Accent5" xfId="8"/>
    <cellStyle name="20% - Accent6" xfId="9"/>
    <cellStyle name="20% — акцент1" xfId="10"/>
    <cellStyle name="20% — акцент2" xfId="11"/>
    <cellStyle name="20% — акцент3" xfId="12"/>
    <cellStyle name="20% — акцент4" xfId="13"/>
    <cellStyle name="20% — акцент5" xfId="14"/>
    <cellStyle name="20% — акцент6" xfId="15"/>
    <cellStyle name="40% - Accent1" xfId="16"/>
    <cellStyle name="40% - Accent2" xfId="17"/>
    <cellStyle name="40% - Accent3" xfId="18"/>
    <cellStyle name="40% - Accent4" xfId="19"/>
    <cellStyle name="40% - Accent5" xfId="20"/>
    <cellStyle name="40% - Accent6" xfId="21"/>
    <cellStyle name="40% — акцент1" xfId="22"/>
    <cellStyle name="40% — акцент2" xfId="23"/>
    <cellStyle name="40% — акцент3" xfId="24"/>
    <cellStyle name="40% — акцент4" xfId="25"/>
    <cellStyle name="40% — акцент5" xfId="26"/>
    <cellStyle name="40% — акцент6" xfId="27"/>
    <cellStyle name="60% - Accent1" xfId="28"/>
    <cellStyle name="60% - Accent2" xfId="29"/>
    <cellStyle name="60% - Accent3" xfId="30"/>
    <cellStyle name="60% - Accent4" xfId="31"/>
    <cellStyle name="60% - Accent5" xfId="32"/>
    <cellStyle name="60% - Accent6" xfId="33"/>
    <cellStyle name="60% — акцент1" xfId="34"/>
    <cellStyle name="60% — акцент2" xfId="35"/>
    <cellStyle name="60% — акцент3" xfId="36"/>
    <cellStyle name="60% — акцент4" xfId="37"/>
    <cellStyle name="60% — акцент5" xfId="38"/>
    <cellStyle name="60% — акцент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Excel Built-in Normal" xfId="3"/>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Title" xfId="60"/>
    <cellStyle name="Total" xfId="61"/>
    <cellStyle name="Warning Text" xfId="62"/>
    <cellStyle name="Обычный" xfId="0" builtinId="0"/>
    <cellStyle name="Обычный 2" xfId="63"/>
    <cellStyle name="Обычный 3" xfId="64"/>
    <cellStyle name="Обычный 3 2" xfId="69"/>
    <cellStyle name="Обычный 4" xfId="65"/>
    <cellStyle name="Обычный 4 2" xfId="70"/>
    <cellStyle name="Обычный 5" xfId="66"/>
    <cellStyle name="Обычный 6" xfId="68"/>
    <cellStyle name="Обычный 6 2" xfId="72"/>
    <cellStyle name="Обычный 7" xfId="67"/>
    <cellStyle name="Обычный 7 2" xfId="71"/>
    <cellStyle name="Обычный_SixSigmaMEDChart" xfId="1"/>
    <cellStyle name="Обычный_SixSigmaMEDxChart" xfId="2"/>
  </cellStyles>
  <dxfs count="139">
    <dxf>
      <font>
        <b/>
        <i val="0"/>
      </font>
      <fill>
        <patternFill>
          <bgColor rgb="FF00FF00"/>
        </patternFill>
      </fill>
    </dxf>
    <dxf>
      <font>
        <b/>
        <i val="0"/>
      </font>
      <fill>
        <patternFill>
          <bgColor rgb="FFFFB3B3"/>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FFB3B3"/>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93FFD3"/>
        </patternFill>
      </fill>
    </dxf>
    <dxf>
      <font>
        <b/>
        <i val="0"/>
      </font>
      <fill>
        <patternFill>
          <bgColor rgb="FFFFFF00"/>
        </patternFill>
      </fill>
    </dxf>
    <dxf>
      <fill>
        <patternFill>
          <bgColor rgb="FFFFFF99"/>
        </patternFill>
      </fill>
    </dxf>
    <dxf>
      <font>
        <b/>
        <i val="0"/>
      </font>
      <fill>
        <patternFill>
          <bgColor rgb="FFFFCCFF"/>
        </patternFill>
      </fill>
    </dxf>
    <dxf>
      <font>
        <b/>
        <i val="0"/>
      </font>
      <fill>
        <patternFill>
          <bgColor rgb="FFFFAE9B"/>
        </patternFill>
      </fill>
    </dxf>
    <dxf>
      <font>
        <b/>
        <i val="0"/>
        <color auto="1"/>
      </font>
      <fill>
        <patternFill>
          <bgColor rgb="FF93FFD3"/>
        </patternFill>
      </fill>
    </dxf>
    <dxf>
      <font>
        <b/>
        <i val="0"/>
        <color auto="1"/>
      </font>
      <fill>
        <patternFill>
          <bgColor rgb="FF00FF00"/>
        </patternFill>
      </fill>
    </dxf>
    <dxf>
      <font>
        <b/>
        <i val="0"/>
      </font>
      <fill>
        <patternFill>
          <bgColor rgb="FFFFFF99"/>
        </patternFill>
      </fill>
    </dxf>
    <dxf>
      <font>
        <b/>
        <i val="0"/>
      </font>
      <fill>
        <patternFill>
          <bgColor rgb="FFFFCCFF"/>
        </patternFill>
      </fill>
    </dxf>
    <dxf>
      <font>
        <b/>
        <i val="0"/>
      </font>
      <fill>
        <patternFill>
          <bgColor rgb="FFFFB3B3"/>
        </patternFill>
      </fill>
    </dxf>
    <dxf>
      <font>
        <b/>
        <i val="0"/>
        <color auto="1"/>
      </font>
      <fill>
        <patternFill>
          <bgColor rgb="FFFFFF00"/>
        </patternFill>
      </fill>
    </dxf>
    <dxf>
      <font>
        <b/>
        <i val="0"/>
        <color auto="1"/>
      </font>
      <fill>
        <patternFill>
          <bgColor rgb="FF93FFD3"/>
        </patternFill>
      </fill>
    </dxf>
    <dxf>
      <font>
        <b/>
        <i val="0"/>
        <color auto="1"/>
      </font>
      <fill>
        <patternFill>
          <bgColor rgb="FF00FF00"/>
        </patternFill>
      </fill>
    </dxf>
    <dxf>
      <font>
        <b/>
        <i val="0"/>
      </font>
      <fill>
        <patternFill>
          <bgColor rgb="FFFFFF99"/>
        </patternFill>
      </fill>
    </dxf>
    <dxf>
      <font>
        <b/>
        <i val="0"/>
      </font>
      <fill>
        <patternFill>
          <bgColor rgb="FFFFCCFF"/>
        </patternFill>
      </fill>
    </dxf>
    <dxf>
      <font>
        <b/>
        <i val="0"/>
      </font>
      <fill>
        <patternFill>
          <bgColor rgb="FFFFB3B3"/>
        </patternFill>
      </fill>
    </dxf>
    <dxf>
      <font>
        <b/>
        <i val="0"/>
        <color auto="1"/>
      </font>
      <fill>
        <patternFill>
          <bgColor rgb="FFFFFF00"/>
        </patternFill>
      </fill>
    </dxf>
    <dxf>
      <font>
        <b/>
        <i val="0"/>
      </font>
      <fill>
        <patternFill>
          <bgColor rgb="FF00FF00"/>
        </patternFill>
      </fill>
    </dxf>
    <dxf>
      <font>
        <b/>
        <i val="0"/>
      </font>
      <fill>
        <patternFill>
          <bgColor rgb="FF93FFD3"/>
        </patternFill>
      </fill>
    </dxf>
    <dxf>
      <font>
        <b/>
        <i val="0"/>
      </font>
      <fill>
        <patternFill>
          <bgColor rgb="FFFFFF00"/>
        </patternFill>
      </fill>
    </dxf>
    <dxf>
      <fill>
        <patternFill>
          <bgColor rgb="FFFFFF99"/>
        </patternFill>
      </fill>
    </dxf>
    <dxf>
      <font>
        <b/>
        <i val="0"/>
      </font>
      <fill>
        <patternFill>
          <bgColor rgb="FFFFCCFF"/>
        </patternFill>
      </fill>
    </dxf>
    <dxf>
      <font>
        <b/>
        <i val="0"/>
      </font>
      <fill>
        <patternFill>
          <bgColor rgb="FFFFAE9B"/>
        </patternFill>
      </fill>
    </dxf>
    <dxf>
      <font>
        <b/>
        <i val="0"/>
        <color auto="1"/>
      </font>
      <fill>
        <patternFill>
          <bgColor rgb="FFFFCCFF"/>
        </patternFill>
      </fill>
    </dxf>
    <dxf>
      <font>
        <b/>
        <i val="0"/>
        <color auto="1"/>
      </font>
      <fill>
        <patternFill>
          <bgColor rgb="FF00FF00"/>
        </patternFill>
      </fill>
    </dxf>
    <dxf>
      <font>
        <b/>
        <i val="0"/>
        <color auto="1"/>
      </font>
      <fill>
        <patternFill>
          <bgColor rgb="FF93FFD3"/>
        </patternFill>
      </fill>
    </dxf>
    <dxf>
      <font>
        <b/>
        <i val="0"/>
        <color auto="1"/>
      </font>
      <fill>
        <patternFill>
          <bgColor rgb="FF00FF00"/>
        </patternFill>
      </fill>
    </dxf>
    <dxf>
      <font>
        <b/>
        <i val="0"/>
      </font>
      <fill>
        <patternFill>
          <bgColor rgb="FFFFFF99"/>
        </patternFill>
      </fill>
    </dxf>
    <dxf>
      <font>
        <b/>
        <i val="0"/>
      </font>
      <fill>
        <patternFill>
          <bgColor rgb="FFFFCCFF"/>
        </patternFill>
      </fill>
    </dxf>
    <dxf>
      <font>
        <b/>
        <i val="0"/>
      </font>
      <fill>
        <patternFill>
          <bgColor rgb="FFFFB3B3"/>
        </patternFill>
      </fill>
    </dxf>
    <dxf>
      <font>
        <b/>
        <i val="0"/>
        <color auto="1"/>
      </font>
      <fill>
        <patternFill>
          <bgColor rgb="FFFFFF00"/>
        </patternFill>
      </fill>
    </dxf>
    <dxf>
      <font>
        <b/>
        <i val="0"/>
      </font>
      <fill>
        <patternFill>
          <bgColor rgb="FF00FF00"/>
        </patternFill>
      </fill>
    </dxf>
    <dxf>
      <font>
        <b/>
        <i val="0"/>
      </font>
      <fill>
        <patternFill>
          <bgColor rgb="FFFFB3B3"/>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93FFD3"/>
        </patternFill>
      </fill>
    </dxf>
    <dxf>
      <font>
        <b/>
        <i val="0"/>
      </font>
      <fill>
        <patternFill>
          <bgColor rgb="FFFFFF00"/>
        </patternFill>
      </fill>
    </dxf>
    <dxf>
      <fill>
        <patternFill>
          <bgColor rgb="FFFFFF99"/>
        </patternFill>
      </fill>
    </dxf>
    <dxf>
      <font>
        <b/>
        <i val="0"/>
      </font>
      <fill>
        <patternFill>
          <bgColor rgb="FFFFCCFF"/>
        </patternFill>
      </fill>
    </dxf>
    <dxf>
      <font>
        <b/>
        <i val="0"/>
      </font>
      <fill>
        <patternFill>
          <bgColor rgb="FFFFAE9B"/>
        </patternFill>
      </fill>
    </dxf>
    <dxf>
      <font>
        <b/>
        <i val="0"/>
        <color auto="1"/>
      </font>
      <fill>
        <patternFill>
          <bgColor rgb="FF93FFD3"/>
        </patternFill>
      </fill>
    </dxf>
    <dxf>
      <font>
        <b/>
        <i val="0"/>
        <color auto="1"/>
      </font>
      <fill>
        <patternFill>
          <bgColor rgb="FF00FF00"/>
        </patternFill>
      </fill>
    </dxf>
    <dxf>
      <font>
        <b/>
        <i val="0"/>
      </font>
      <fill>
        <patternFill>
          <bgColor rgb="FFFFFF99"/>
        </patternFill>
      </fill>
    </dxf>
    <dxf>
      <font>
        <b/>
        <i val="0"/>
      </font>
      <fill>
        <patternFill>
          <bgColor rgb="FFFFCCFF"/>
        </patternFill>
      </fill>
    </dxf>
    <dxf>
      <font>
        <b/>
        <i val="0"/>
      </font>
      <fill>
        <patternFill>
          <bgColor rgb="FFFFB3B3"/>
        </patternFill>
      </fill>
    </dxf>
    <dxf>
      <font>
        <b/>
        <i val="0"/>
        <color auto="1"/>
      </font>
      <fill>
        <patternFill>
          <bgColor rgb="FFFFFF00"/>
        </patternFill>
      </fill>
    </dxf>
    <dxf>
      <font>
        <b/>
        <i val="0"/>
      </font>
      <fill>
        <patternFill>
          <bgColor rgb="FF00FF00"/>
        </patternFill>
      </fill>
    </dxf>
    <dxf>
      <font>
        <b/>
        <i val="0"/>
      </font>
      <fill>
        <patternFill>
          <bgColor rgb="FF93FFD3"/>
        </patternFill>
      </fill>
    </dxf>
    <dxf>
      <font>
        <b/>
        <i val="0"/>
      </font>
      <fill>
        <patternFill>
          <bgColor rgb="FFFFFF00"/>
        </patternFill>
      </fill>
    </dxf>
    <dxf>
      <fill>
        <patternFill>
          <bgColor rgb="FFFFFF99"/>
        </patternFill>
      </fill>
    </dxf>
    <dxf>
      <font>
        <b/>
        <i val="0"/>
      </font>
      <fill>
        <patternFill>
          <bgColor rgb="FFFFCCFF"/>
        </patternFill>
      </fill>
    </dxf>
    <dxf>
      <font>
        <b/>
        <i val="0"/>
      </font>
      <fill>
        <patternFill>
          <bgColor rgb="FFFFAE9B"/>
        </patternFill>
      </fill>
    </dxf>
    <dxf>
      <font>
        <b/>
        <i val="0"/>
        <color auto="1"/>
      </font>
      <fill>
        <patternFill>
          <bgColor rgb="FFFFCCFF"/>
        </patternFill>
      </fill>
    </dxf>
    <dxf>
      <font>
        <b/>
        <i val="0"/>
        <color auto="1"/>
      </font>
      <fill>
        <patternFill>
          <bgColor rgb="FF00FF00"/>
        </patternFill>
      </fill>
    </dxf>
    <dxf>
      <font>
        <b/>
        <i val="0"/>
        <color auto="1"/>
      </font>
      <fill>
        <patternFill>
          <bgColor rgb="FF93FFD3"/>
        </patternFill>
      </fill>
    </dxf>
    <dxf>
      <font>
        <b/>
        <i val="0"/>
        <color auto="1"/>
      </font>
      <fill>
        <patternFill>
          <bgColor rgb="FF00FF00"/>
        </patternFill>
      </fill>
    </dxf>
    <dxf>
      <font>
        <b/>
        <i val="0"/>
      </font>
      <fill>
        <patternFill>
          <bgColor rgb="FFFFFF99"/>
        </patternFill>
      </fill>
    </dxf>
    <dxf>
      <font>
        <b/>
        <i val="0"/>
      </font>
      <fill>
        <patternFill>
          <bgColor rgb="FFFFCCFF"/>
        </patternFill>
      </fill>
    </dxf>
    <dxf>
      <font>
        <b/>
        <i val="0"/>
      </font>
      <fill>
        <patternFill>
          <bgColor rgb="FFFFB3B3"/>
        </patternFill>
      </fill>
    </dxf>
    <dxf>
      <font>
        <b/>
        <i val="0"/>
        <color auto="1"/>
      </font>
      <fill>
        <patternFill>
          <bgColor rgb="FFFFFF00"/>
        </patternFill>
      </fill>
    </dxf>
    <dxf>
      <font>
        <b/>
        <i val="0"/>
      </font>
      <fill>
        <patternFill>
          <bgColor rgb="FF00FF00"/>
        </patternFill>
      </fill>
    </dxf>
    <dxf>
      <font>
        <b/>
        <i val="0"/>
      </font>
      <fill>
        <patternFill>
          <bgColor rgb="FFFFB3B3"/>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93FFD3"/>
        </patternFill>
      </fill>
    </dxf>
    <dxf>
      <font>
        <b/>
        <i val="0"/>
      </font>
      <fill>
        <patternFill>
          <bgColor rgb="FFFFFF00"/>
        </patternFill>
      </fill>
    </dxf>
    <dxf>
      <fill>
        <patternFill>
          <bgColor rgb="FFFFFF99"/>
        </patternFill>
      </fill>
    </dxf>
    <dxf>
      <font>
        <b/>
        <i val="0"/>
      </font>
      <fill>
        <patternFill>
          <bgColor rgb="FFFFCCFF"/>
        </patternFill>
      </fill>
    </dxf>
    <dxf>
      <font>
        <b/>
        <i val="0"/>
      </font>
      <fill>
        <patternFill>
          <bgColor rgb="FFFFAE9B"/>
        </patternFill>
      </fill>
    </dxf>
    <dxf>
      <font>
        <b/>
        <i val="0"/>
        <color auto="1"/>
      </font>
      <fill>
        <patternFill>
          <bgColor rgb="FF93FFD3"/>
        </patternFill>
      </fill>
    </dxf>
    <dxf>
      <font>
        <b/>
        <i val="0"/>
        <color auto="1"/>
      </font>
      <fill>
        <patternFill>
          <bgColor rgb="FF00FF00"/>
        </patternFill>
      </fill>
    </dxf>
    <dxf>
      <font>
        <b/>
        <i val="0"/>
      </font>
      <fill>
        <patternFill>
          <bgColor rgb="FFFFFF99"/>
        </patternFill>
      </fill>
    </dxf>
    <dxf>
      <font>
        <b/>
        <i val="0"/>
      </font>
      <fill>
        <patternFill>
          <bgColor rgb="FFFFCCFF"/>
        </patternFill>
      </fill>
    </dxf>
    <dxf>
      <font>
        <b/>
        <i val="0"/>
      </font>
      <fill>
        <patternFill>
          <bgColor rgb="FFFFB3B3"/>
        </patternFill>
      </fill>
    </dxf>
    <dxf>
      <font>
        <b/>
        <i val="0"/>
        <color auto="1"/>
      </font>
      <fill>
        <patternFill>
          <bgColor rgb="FFFFFF00"/>
        </patternFill>
      </fill>
    </dxf>
    <dxf>
      <font>
        <b/>
        <i val="0"/>
      </font>
      <fill>
        <patternFill>
          <bgColor rgb="FF00FF00"/>
        </patternFill>
      </fill>
    </dxf>
    <dxf>
      <font>
        <b/>
        <i val="0"/>
      </font>
      <fill>
        <patternFill>
          <bgColor rgb="FF93FFD3"/>
        </patternFill>
      </fill>
    </dxf>
    <dxf>
      <font>
        <b/>
        <i val="0"/>
      </font>
      <fill>
        <patternFill>
          <bgColor rgb="FFFFFF00"/>
        </patternFill>
      </fill>
    </dxf>
    <dxf>
      <fill>
        <patternFill>
          <bgColor rgb="FFFFFF99"/>
        </patternFill>
      </fill>
    </dxf>
    <dxf>
      <font>
        <b/>
        <i val="0"/>
      </font>
      <fill>
        <patternFill>
          <bgColor rgb="FFFFCCFF"/>
        </patternFill>
      </fill>
    </dxf>
    <dxf>
      <font>
        <b/>
        <i val="0"/>
      </font>
      <fill>
        <patternFill>
          <bgColor rgb="FFFFAE9B"/>
        </patternFill>
      </fill>
    </dxf>
    <dxf>
      <font>
        <b/>
        <i val="0"/>
      </font>
      <fill>
        <patternFill>
          <bgColor rgb="FF00FF00"/>
        </patternFill>
      </fill>
    </dxf>
    <dxf>
      <font>
        <b/>
        <i val="0"/>
      </font>
      <fill>
        <patternFill>
          <bgColor rgb="FFFFB3B3"/>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color auto="1"/>
      </font>
      <fill>
        <patternFill>
          <bgColor rgb="FFFFCCFF"/>
        </patternFill>
      </fill>
    </dxf>
    <dxf>
      <font>
        <b/>
        <i val="0"/>
        <color auto="1"/>
      </font>
      <fill>
        <patternFill>
          <bgColor rgb="FF00FF00"/>
        </patternFill>
      </fill>
    </dxf>
    <dxf>
      <font>
        <b/>
        <i val="0"/>
        <color auto="1"/>
      </font>
      <fill>
        <patternFill>
          <bgColor rgb="FF93FFD3"/>
        </patternFill>
      </fill>
    </dxf>
    <dxf>
      <font>
        <b/>
        <i val="0"/>
        <color auto="1"/>
      </font>
      <fill>
        <patternFill>
          <bgColor rgb="FF00FF00"/>
        </patternFill>
      </fill>
    </dxf>
    <dxf>
      <font>
        <b/>
        <i val="0"/>
      </font>
      <fill>
        <patternFill>
          <bgColor rgb="FFFFFF99"/>
        </patternFill>
      </fill>
    </dxf>
    <dxf>
      <font>
        <b/>
        <i val="0"/>
      </font>
      <fill>
        <patternFill>
          <bgColor rgb="FFFFCCFF"/>
        </patternFill>
      </fill>
    </dxf>
    <dxf>
      <font>
        <b/>
        <i val="0"/>
      </font>
      <fill>
        <patternFill>
          <bgColor rgb="FFFFB3B3"/>
        </patternFill>
      </fill>
    </dxf>
    <dxf>
      <font>
        <b/>
        <i val="0"/>
        <color auto="1"/>
      </font>
      <fill>
        <patternFill>
          <bgColor rgb="FFFFFF00"/>
        </patternFill>
      </fill>
    </dxf>
  </dxfs>
  <tableStyles count="0" defaultTableStyle="TableStyleMedium9" defaultPivotStyle="PivotStyleLight16"/>
  <colors>
    <mruColors>
      <color rgb="FFF3FFFF"/>
      <color rgb="FFCCFFFF"/>
      <color rgb="FFFFFF99"/>
      <color rgb="FFFFAE9B"/>
      <color rgb="FFFF9980"/>
      <color rgb="FFFF99CC"/>
      <color rgb="FFFFCCFF"/>
      <color rgb="FF93FFD3"/>
      <color rgb="FFFFFFFF"/>
      <color rgb="FF00FF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en-US" sz="1400"/>
              <a:t>Outcome</a:t>
            </a:r>
            <a:r>
              <a:rPr lang="en-US" sz="1400" baseline="0"/>
              <a:t> Six Sigma Metrics</a:t>
            </a:r>
            <a:endParaRPr lang="ru-RU" sz="1400"/>
          </a:p>
        </c:rich>
      </c:tx>
      <c:layout/>
    </c:title>
    <c:plotArea>
      <c:layout>
        <c:manualLayout>
          <c:layoutTarget val="inner"/>
          <c:xMode val="edge"/>
          <c:yMode val="edge"/>
          <c:x val="0.1122844929477914"/>
          <c:y val="0.13549187499103596"/>
          <c:w val="0.82785060028444135"/>
          <c:h val="0.6870886221189566"/>
        </c:manualLayout>
      </c:layout>
      <c:barChart>
        <c:barDir val="col"/>
        <c:grouping val="clustered"/>
        <c:ser>
          <c:idx val="0"/>
          <c:order val="0"/>
          <c:spPr>
            <a:solidFill>
              <a:srgbClr val="00FF00"/>
            </a:solidFill>
            <a:ln>
              <a:solidFill>
                <a:schemeClr val="tx1"/>
              </a:solidFill>
            </a:ln>
          </c:spPr>
          <c:dLbls>
            <c:txPr>
              <a:bodyPr/>
              <a:lstStyle/>
              <a:p>
                <a:pPr>
                  <a:defRPr b="1"/>
                </a:pPr>
                <a:endParaRPr lang="ru-RU"/>
              </a:p>
            </c:txPr>
            <c:dLblPos val="outEnd"/>
            <c:showVal val="1"/>
          </c:dLbls>
          <c:cat>
            <c:strRef>
              <c:f>ДекабрьЯнварь!$C$353:$C$358</c:f>
              <c:strCache>
                <c:ptCount val="6"/>
                <c:pt idx="0">
                  <c:v>&gt; 6</c:v>
                </c:pt>
                <c:pt idx="1">
                  <c:v>6,0 - 5,0</c:v>
                </c:pt>
                <c:pt idx="2">
                  <c:v>5,0 - 4,0</c:v>
                </c:pt>
                <c:pt idx="3">
                  <c:v>4,0 - 3,0</c:v>
                </c:pt>
                <c:pt idx="4">
                  <c:v>3,0 - 2,0</c:v>
                </c:pt>
                <c:pt idx="5">
                  <c:v>&lt; 2</c:v>
                </c:pt>
              </c:strCache>
            </c:strRef>
          </c:cat>
          <c:val>
            <c:numRef>
              <c:f>ДекабрьЯнварь!$E$353:$E$358</c:f>
              <c:numCache>
                <c:formatCode>General</c:formatCode>
                <c:ptCount val="6"/>
                <c:pt idx="0">
                  <c:v>154</c:v>
                </c:pt>
                <c:pt idx="1">
                  <c:v>36</c:v>
                </c:pt>
                <c:pt idx="2">
                  <c:v>54</c:v>
                </c:pt>
                <c:pt idx="3">
                  <c:v>30</c:v>
                </c:pt>
                <c:pt idx="4">
                  <c:v>17</c:v>
                </c:pt>
                <c:pt idx="5">
                  <c:v>6</c:v>
                </c:pt>
              </c:numCache>
            </c:numRef>
          </c:val>
        </c:ser>
        <c:ser>
          <c:idx val="1"/>
          <c:order val="1"/>
          <c:tx>
            <c:strRef>
              <c:f>ДекабрьЯнварь!$F$353:$F$358</c:f>
              <c:strCache>
                <c:ptCount val="1"/>
                <c:pt idx="0">
                  <c:v>51,9 12,1 18,2 10,1 5,7 2,0</c:v>
                </c:pt>
              </c:strCache>
            </c:strRef>
          </c:tx>
          <c:spPr>
            <a:solidFill>
              <a:srgbClr val="CCFFFF"/>
            </a:solidFill>
            <a:ln>
              <a:solidFill>
                <a:schemeClr val="tx1"/>
              </a:solidFill>
            </a:ln>
          </c:spPr>
          <c:dLbls>
            <c:txPr>
              <a:bodyPr/>
              <a:lstStyle/>
              <a:p>
                <a:pPr>
                  <a:defRPr b="1"/>
                </a:pPr>
                <a:endParaRPr lang="ru-RU"/>
              </a:p>
            </c:txPr>
            <c:dLblPos val="outEnd"/>
            <c:showVal val="1"/>
          </c:dLbls>
          <c:val>
            <c:numRef>
              <c:f>ДекабрьЯнварь!$F$353:$F$358</c:f>
              <c:numCache>
                <c:formatCode>0.0</c:formatCode>
                <c:ptCount val="6"/>
                <c:pt idx="0">
                  <c:v>51.851851851851855</c:v>
                </c:pt>
                <c:pt idx="1">
                  <c:v>12.121212121212121</c:v>
                </c:pt>
                <c:pt idx="2">
                  <c:v>18.181818181818183</c:v>
                </c:pt>
                <c:pt idx="3">
                  <c:v>10.1010101010101</c:v>
                </c:pt>
                <c:pt idx="4">
                  <c:v>5.7239057239057241</c:v>
                </c:pt>
                <c:pt idx="5">
                  <c:v>2.0202020202020203</c:v>
                </c:pt>
              </c:numCache>
            </c:numRef>
          </c:val>
        </c:ser>
        <c:axId val="167600128"/>
        <c:axId val="167602048"/>
      </c:barChart>
      <c:catAx>
        <c:axId val="167600128"/>
        <c:scaling>
          <c:orientation val="minMax"/>
        </c:scaling>
        <c:axPos val="b"/>
        <c:majorGridlines/>
        <c:title>
          <c:tx>
            <c:rich>
              <a:bodyPr/>
              <a:lstStyle/>
              <a:p>
                <a:pPr>
                  <a:defRPr sz="1200"/>
                </a:pPr>
                <a:r>
                  <a:rPr lang="en-US" sz="1200"/>
                  <a:t>Sigma</a:t>
                </a:r>
                <a:r>
                  <a:rPr lang="en-US" sz="1200" baseline="0"/>
                  <a:t> Score</a:t>
                </a:r>
                <a:endParaRPr lang="ru-RU" sz="1200"/>
              </a:p>
            </c:rich>
          </c:tx>
          <c:layout>
            <c:manualLayout>
              <c:xMode val="edge"/>
              <c:yMode val="edge"/>
              <c:x val="0.46808999760741477"/>
              <c:y val="0.9065573770491806"/>
            </c:manualLayout>
          </c:layout>
        </c:title>
        <c:numFmt formatCode="General" sourceLinked="1"/>
        <c:tickLblPos val="nextTo"/>
        <c:txPr>
          <a:bodyPr/>
          <a:lstStyle/>
          <a:p>
            <a:pPr>
              <a:defRPr b="1"/>
            </a:pPr>
            <a:endParaRPr lang="ru-RU"/>
          </a:p>
        </c:txPr>
        <c:crossAx val="167602048"/>
        <c:crosses val="autoZero"/>
        <c:auto val="1"/>
        <c:lblAlgn val="ctr"/>
        <c:lblOffset val="100"/>
      </c:catAx>
      <c:valAx>
        <c:axId val="167602048"/>
        <c:scaling>
          <c:orientation val="minMax"/>
        </c:scaling>
        <c:axPos val="l"/>
        <c:title>
          <c:tx>
            <c:rich>
              <a:bodyPr rot="-5400000" vert="horz"/>
              <a:lstStyle/>
              <a:p>
                <a:pPr>
                  <a:defRPr sz="1200"/>
                </a:pPr>
                <a:r>
                  <a:rPr lang="en-US" sz="1200"/>
                  <a:t>Count&amp;Percent</a:t>
                </a:r>
                <a:endParaRPr lang="ru-RU" sz="1200"/>
              </a:p>
            </c:rich>
          </c:tx>
          <c:layout>
            <c:manualLayout>
              <c:xMode val="edge"/>
              <c:yMode val="edge"/>
              <c:x val="1.3121600556181442E-2"/>
              <c:y val="0.32458012420578747"/>
            </c:manualLayout>
          </c:layout>
        </c:title>
        <c:numFmt formatCode="General" sourceLinked="1"/>
        <c:tickLblPos val="nextTo"/>
        <c:txPr>
          <a:bodyPr/>
          <a:lstStyle/>
          <a:p>
            <a:pPr>
              <a:defRPr b="1"/>
            </a:pPr>
            <a:endParaRPr lang="ru-RU"/>
          </a:p>
        </c:txPr>
        <c:crossAx val="167600128"/>
        <c:crosses val="autoZero"/>
        <c:crossBetween val="between"/>
      </c:valAx>
    </c:plotArea>
    <c:plotVisOnly val="1"/>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en-US" sz="1400"/>
              <a:t>Outcome</a:t>
            </a:r>
            <a:r>
              <a:rPr lang="en-US" sz="1400" baseline="0"/>
              <a:t> Six Sigma Metrics</a:t>
            </a:r>
            <a:endParaRPr lang="ru-RU" sz="1400"/>
          </a:p>
        </c:rich>
      </c:tx>
      <c:layout/>
    </c:title>
    <c:plotArea>
      <c:layout>
        <c:manualLayout>
          <c:layoutTarget val="inner"/>
          <c:xMode val="edge"/>
          <c:yMode val="edge"/>
          <c:x val="0.12761890682779611"/>
          <c:y val="0.13549175735055588"/>
          <c:w val="0.81521862266840961"/>
          <c:h val="0.6870886221189566"/>
        </c:manualLayout>
      </c:layout>
      <c:barChart>
        <c:barDir val="col"/>
        <c:grouping val="clustered"/>
        <c:ser>
          <c:idx val="0"/>
          <c:order val="0"/>
          <c:spPr>
            <a:solidFill>
              <a:srgbClr val="00FF00"/>
            </a:solidFill>
            <a:ln>
              <a:solidFill>
                <a:schemeClr val="tx1"/>
              </a:solidFill>
            </a:ln>
          </c:spPr>
          <c:dLbls>
            <c:txPr>
              <a:bodyPr/>
              <a:lstStyle/>
              <a:p>
                <a:pPr>
                  <a:defRPr b="1"/>
                </a:pPr>
                <a:endParaRPr lang="ru-RU"/>
              </a:p>
            </c:txPr>
            <c:dLblPos val="outEnd"/>
            <c:showVal val="1"/>
          </c:dLbls>
          <c:cat>
            <c:strRef>
              <c:f>ЯнварьФевраль!$C$353:$C$358</c:f>
              <c:strCache>
                <c:ptCount val="6"/>
                <c:pt idx="0">
                  <c:v>&gt; 6</c:v>
                </c:pt>
                <c:pt idx="1">
                  <c:v>6,0 - 5,0</c:v>
                </c:pt>
                <c:pt idx="2">
                  <c:v>5,0 - 4,0</c:v>
                </c:pt>
                <c:pt idx="3">
                  <c:v>4,0 - 3,0</c:v>
                </c:pt>
                <c:pt idx="4">
                  <c:v>3,0 - 2,0</c:v>
                </c:pt>
                <c:pt idx="5">
                  <c:v>&lt; 2 (1,15)</c:v>
                </c:pt>
              </c:strCache>
            </c:strRef>
          </c:cat>
          <c:val>
            <c:numRef>
              <c:f>ЯнварьФевраль!$F$353:$F$358</c:f>
              <c:numCache>
                <c:formatCode>General</c:formatCode>
                <c:ptCount val="6"/>
                <c:pt idx="0">
                  <c:v>146</c:v>
                </c:pt>
                <c:pt idx="1">
                  <c:v>37</c:v>
                </c:pt>
                <c:pt idx="2">
                  <c:v>58</c:v>
                </c:pt>
                <c:pt idx="3">
                  <c:v>29</c:v>
                </c:pt>
                <c:pt idx="4">
                  <c:v>21</c:v>
                </c:pt>
                <c:pt idx="5">
                  <c:v>8</c:v>
                </c:pt>
              </c:numCache>
            </c:numRef>
          </c:val>
        </c:ser>
        <c:ser>
          <c:idx val="1"/>
          <c:order val="1"/>
          <c:tx>
            <c:strRef>
              <c:f>ЯнварьФевраль!$H$353:$H$358</c:f>
              <c:strCache>
                <c:ptCount val="1"/>
                <c:pt idx="0">
                  <c:v>48,8 12,4 19,4 9,7 7,0 2,7</c:v>
                </c:pt>
              </c:strCache>
            </c:strRef>
          </c:tx>
          <c:spPr>
            <a:solidFill>
              <a:srgbClr val="CCFFFF"/>
            </a:solidFill>
            <a:ln>
              <a:solidFill>
                <a:schemeClr val="tx1"/>
              </a:solidFill>
            </a:ln>
          </c:spPr>
          <c:dLbls>
            <c:txPr>
              <a:bodyPr/>
              <a:lstStyle/>
              <a:p>
                <a:pPr>
                  <a:defRPr b="1"/>
                </a:pPr>
                <a:endParaRPr lang="ru-RU"/>
              </a:p>
            </c:txPr>
            <c:dLblPos val="outEnd"/>
            <c:showVal val="1"/>
          </c:dLbls>
          <c:val>
            <c:numRef>
              <c:f>ЯнварьФевраль!$H$353:$H$358</c:f>
              <c:numCache>
                <c:formatCode>0.0</c:formatCode>
                <c:ptCount val="6"/>
                <c:pt idx="0">
                  <c:v>48.829431438127088</c:v>
                </c:pt>
                <c:pt idx="1">
                  <c:v>12.374581939799331</c:v>
                </c:pt>
                <c:pt idx="2">
                  <c:v>19.397993311036789</c:v>
                </c:pt>
                <c:pt idx="3">
                  <c:v>9.6989966555183944</c:v>
                </c:pt>
                <c:pt idx="4">
                  <c:v>7.023411371237458</c:v>
                </c:pt>
                <c:pt idx="5">
                  <c:v>2.6755852842809364</c:v>
                </c:pt>
              </c:numCache>
            </c:numRef>
          </c:val>
        </c:ser>
        <c:axId val="167555072"/>
        <c:axId val="167556992"/>
      </c:barChart>
      <c:catAx>
        <c:axId val="167555072"/>
        <c:scaling>
          <c:orientation val="minMax"/>
        </c:scaling>
        <c:axPos val="b"/>
        <c:majorGridlines/>
        <c:title>
          <c:tx>
            <c:rich>
              <a:bodyPr/>
              <a:lstStyle/>
              <a:p>
                <a:pPr>
                  <a:defRPr sz="1200"/>
                </a:pPr>
                <a:r>
                  <a:rPr lang="en-US" sz="1200"/>
                  <a:t>Sigma</a:t>
                </a:r>
                <a:r>
                  <a:rPr lang="en-US" sz="1200" baseline="0"/>
                  <a:t> Score</a:t>
                </a:r>
                <a:endParaRPr lang="ru-RU" sz="1200"/>
              </a:p>
            </c:rich>
          </c:tx>
          <c:layout>
            <c:manualLayout>
              <c:xMode val="edge"/>
              <c:yMode val="edge"/>
              <c:x val="0.46808999760741615"/>
              <c:y val="0.9065573770491806"/>
            </c:manualLayout>
          </c:layout>
        </c:title>
        <c:numFmt formatCode="General" sourceLinked="1"/>
        <c:tickLblPos val="nextTo"/>
        <c:txPr>
          <a:bodyPr/>
          <a:lstStyle/>
          <a:p>
            <a:pPr>
              <a:defRPr b="1"/>
            </a:pPr>
            <a:endParaRPr lang="ru-RU"/>
          </a:p>
        </c:txPr>
        <c:crossAx val="167556992"/>
        <c:crosses val="autoZero"/>
        <c:auto val="1"/>
        <c:lblAlgn val="ctr"/>
        <c:lblOffset val="100"/>
      </c:catAx>
      <c:valAx>
        <c:axId val="167556992"/>
        <c:scaling>
          <c:orientation val="minMax"/>
        </c:scaling>
        <c:axPos val="l"/>
        <c:title>
          <c:tx>
            <c:rich>
              <a:bodyPr rot="-5400000" vert="horz"/>
              <a:lstStyle/>
              <a:p>
                <a:pPr>
                  <a:defRPr sz="1200"/>
                </a:pPr>
                <a:r>
                  <a:rPr lang="en-US" sz="1200"/>
                  <a:t>Count&amp;Percent</a:t>
                </a:r>
                <a:endParaRPr lang="ru-RU" sz="1200"/>
              </a:p>
            </c:rich>
          </c:tx>
          <c:layout>
            <c:manualLayout>
              <c:xMode val="edge"/>
              <c:yMode val="edge"/>
              <c:x val="1.3121600556181442E-2"/>
              <c:y val="0.32458012420578847"/>
            </c:manualLayout>
          </c:layout>
        </c:title>
        <c:numFmt formatCode="General" sourceLinked="1"/>
        <c:tickLblPos val="nextTo"/>
        <c:txPr>
          <a:bodyPr/>
          <a:lstStyle/>
          <a:p>
            <a:pPr>
              <a:defRPr b="1"/>
            </a:pPr>
            <a:endParaRPr lang="ru-RU"/>
          </a:p>
        </c:txPr>
        <c:crossAx val="167555072"/>
        <c:crosses val="autoZero"/>
        <c:crossBetween val="between"/>
      </c:valAx>
    </c:plotArea>
    <c:plotVisOnly val="1"/>
  </c:chart>
  <c:printSettings>
    <c:headerFooter/>
    <c:pageMargins b="0.75000000000000433" l="0.70000000000000062" r="0.70000000000000062" t="0.750000000000004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en-US" sz="1400"/>
              <a:t>Outcome</a:t>
            </a:r>
            <a:r>
              <a:rPr lang="en-US" sz="1400" baseline="0"/>
              <a:t> Six Sigma Metrics</a:t>
            </a:r>
            <a:endParaRPr lang="ru-RU" sz="1400"/>
          </a:p>
        </c:rich>
      </c:tx>
      <c:layout/>
    </c:title>
    <c:plotArea>
      <c:layout>
        <c:manualLayout>
          <c:layoutTarget val="inner"/>
          <c:xMode val="edge"/>
          <c:yMode val="edge"/>
          <c:x val="0.12761890682779617"/>
          <c:y val="0.13549175735055588"/>
          <c:w val="0.81521862266840983"/>
          <c:h val="0.6870886221189566"/>
        </c:manualLayout>
      </c:layout>
      <c:barChart>
        <c:barDir val="col"/>
        <c:grouping val="clustered"/>
        <c:ser>
          <c:idx val="0"/>
          <c:order val="0"/>
          <c:spPr>
            <a:solidFill>
              <a:srgbClr val="00FF00"/>
            </a:solidFill>
            <a:ln>
              <a:solidFill>
                <a:schemeClr val="tx1"/>
              </a:solidFill>
            </a:ln>
          </c:spPr>
          <c:dLbls>
            <c:txPr>
              <a:bodyPr/>
              <a:lstStyle/>
              <a:p>
                <a:pPr>
                  <a:defRPr b="1"/>
                </a:pPr>
                <a:endParaRPr lang="ru-RU"/>
              </a:p>
            </c:txPr>
            <c:dLblPos val="outEnd"/>
            <c:showVal val="1"/>
          </c:dLbls>
          <c:cat>
            <c:strRef>
              <c:f>Март!$C$347:$C$352</c:f>
              <c:strCache>
                <c:ptCount val="6"/>
                <c:pt idx="0">
                  <c:v>&gt; 6</c:v>
                </c:pt>
                <c:pt idx="1">
                  <c:v>6,0 - 5,0</c:v>
                </c:pt>
                <c:pt idx="2">
                  <c:v>5,0 - 4,0</c:v>
                </c:pt>
                <c:pt idx="3">
                  <c:v>4,0 - 3,0</c:v>
                </c:pt>
                <c:pt idx="4">
                  <c:v>3,0 - 2,0</c:v>
                </c:pt>
                <c:pt idx="5">
                  <c:v>&lt; 2 (1,15)</c:v>
                </c:pt>
              </c:strCache>
            </c:strRef>
          </c:cat>
          <c:val>
            <c:numRef>
              <c:f>Март!$F$347:$F$352</c:f>
              <c:numCache>
                <c:formatCode>General</c:formatCode>
                <c:ptCount val="6"/>
                <c:pt idx="0">
                  <c:v>139</c:v>
                </c:pt>
                <c:pt idx="1">
                  <c:v>37</c:v>
                </c:pt>
                <c:pt idx="2">
                  <c:v>43</c:v>
                </c:pt>
                <c:pt idx="3">
                  <c:v>45</c:v>
                </c:pt>
                <c:pt idx="4">
                  <c:v>19</c:v>
                </c:pt>
                <c:pt idx="5">
                  <c:v>9</c:v>
                </c:pt>
              </c:numCache>
            </c:numRef>
          </c:val>
        </c:ser>
        <c:ser>
          <c:idx val="1"/>
          <c:order val="1"/>
          <c:tx>
            <c:strRef>
              <c:f>Март!$H$347:$H$352</c:f>
              <c:strCache>
                <c:ptCount val="1"/>
                <c:pt idx="0">
                  <c:v>47,6 12,7 14,7 15,4 6,5 3,1</c:v>
                </c:pt>
              </c:strCache>
            </c:strRef>
          </c:tx>
          <c:spPr>
            <a:solidFill>
              <a:srgbClr val="CCFFFF"/>
            </a:solidFill>
            <a:ln>
              <a:solidFill>
                <a:schemeClr val="tx1"/>
              </a:solidFill>
            </a:ln>
          </c:spPr>
          <c:dLbls>
            <c:txPr>
              <a:bodyPr/>
              <a:lstStyle/>
              <a:p>
                <a:pPr>
                  <a:defRPr b="1"/>
                </a:pPr>
                <a:endParaRPr lang="ru-RU"/>
              </a:p>
            </c:txPr>
            <c:dLblPos val="outEnd"/>
            <c:showVal val="1"/>
          </c:dLbls>
          <c:val>
            <c:numRef>
              <c:f>Март!$H$347:$H$352</c:f>
              <c:numCache>
                <c:formatCode>0.0</c:formatCode>
                <c:ptCount val="6"/>
                <c:pt idx="0">
                  <c:v>47.602739726027394</c:v>
                </c:pt>
                <c:pt idx="1">
                  <c:v>12.671232876712329</c:v>
                </c:pt>
                <c:pt idx="2">
                  <c:v>14.726027397260275</c:v>
                </c:pt>
                <c:pt idx="3">
                  <c:v>15.41095890410959</c:v>
                </c:pt>
                <c:pt idx="4">
                  <c:v>6.506849315068493</c:v>
                </c:pt>
                <c:pt idx="5">
                  <c:v>3.0821917808219177</c:v>
                </c:pt>
              </c:numCache>
            </c:numRef>
          </c:val>
        </c:ser>
        <c:axId val="174145536"/>
        <c:axId val="174147456"/>
      </c:barChart>
      <c:catAx>
        <c:axId val="174145536"/>
        <c:scaling>
          <c:orientation val="minMax"/>
        </c:scaling>
        <c:axPos val="b"/>
        <c:majorGridlines/>
        <c:title>
          <c:tx>
            <c:rich>
              <a:bodyPr/>
              <a:lstStyle/>
              <a:p>
                <a:pPr>
                  <a:defRPr sz="1200"/>
                </a:pPr>
                <a:r>
                  <a:rPr lang="en-US" sz="1200"/>
                  <a:t>Sigma</a:t>
                </a:r>
                <a:r>
                  <a:rPr lang="en-US" sz="1200" baseline="0"/>
                  <a:t> Score</a:t>
                </a:r>
                <a:endParaRPr lang="ru-RU" sz="1200"/>
              </a:p>
            </c:rich>
          </c:tx>
          <c:layout>
            <c:manualLayout>
              <c:xMode val="edge"/>
              <c:yMode val="edge"/>
              <c:x val="0.46808999760741637"/>
              <c:y val="0.9065573770491806"/>
            </c:manualLayout>
          </c:layout>
        </c:title>
        <c:numFmt formatCode="General" sourceLinked="1"/>
        <c:tickLblPos val="nextTo"/>
        <c:txPr>
          <a:bodyPr/>
          <a:lstStyle/>
          <a:p>
            <a:pPr>
              <a:defRPr b="1"/>
            </a:pPr>
            <a:endParaRPr lang="ru-RU"/>
          </a:p>
        </c:txPr>
        <c:crossAx val="174147456"/>
        <c:crosses val="autoZero"/>
        <c:auto val="1"/>
        <c:lblAlgn val="ctr"/>
        <c:lblOffset val="100"/>
      </c:catAx>
      <c:valAx>
        <c:axId val="174147456"/>
        <c:scaling>
          <c:orientation val="minMax"/>
        </c:scaling>
        <c:axPos val="l"/>
        <c:title>
          <c:tx>
            <c:rich>
              <a:bodyPr rot="-5400000" vert="horz"/>
              <a:lstStyle/>
              <a:p>
                <a:pPr>
                  <a:defRPr sz="1200"/>
                </a:pPr>
                <a:r>
                  <a:rPr lang="en-US" sz="1200"/>
                  <a:t>Count&amp;Percent</a:t>
                </a:r>
                <a:endParaRPr lang="ru-RU" sz="1200"/>
              </a:p>
            </c:rich>
          </c:tx>
          <c:layout>
            <c:manualLayout>
              <c:xMode val="edge"/>
              <c:yMode val="edge"/>
              <c:x val="1.3121600556181442E-2"/>
              <c:y val="0.32458012420578858"/>
            </c:manualLayout>
          </c:layout>
        </c:title>
        <c:numFmt formatCode="General" sourceLinked="1"/>
        <c:tickLblPos val="nextTo"/>
        <c:txPr>
          <a:bodyPr/>
          <a:lstStyle/>
          <a:p>
            <a:pPr>
              <a:defRPr b="1"/>
            </a:pPr>
            <a:endParaRPr lang="ru-RU"/>
          </a:p>
        </c:txPr>
        <c:crossAx val="174145536"/>
        <c:crosses val="autoZero"/>
        <c:crossBetween val="between"/>
      </c:valAx>
    </c:plotArea>
    <c:plotVisOnly val="1"/>
  </c:chart>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114300</xdr:colOff>
      <xdr:row>350</xdr:row>
      <xdr:rowOff>0</xdr:rowOff>
    </xdr:from>
    <xdr:to>
      <xdr:col>17</xdr:col>
      <xdr:colOff>9524</xdr:colOff>
      <xdr:row>366</xdr:row>
      <xdr:rowOff>190500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152400</xdr:colOff>
      <xdr:row>350</xdr:row>
      <xdr:rowOff>0</xdr:rowOff>
    </xdr:from>
    <xdr:to>
      <xdr:col>17</xdr:col>
      <xdr:colOff>9524</xdr:colOff>
      <xdr:row>366</xdr:row>
      <xdr:rowOff>190500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152400</xdr:colOff>
      <xdr:row>344</xdr:row>
      <xdr:rowOff>0</xdr:rowOff>
    </xdr:from>
    <xdr:to>
      <xdr:col>17</xdr:col>
      <xdr:colOff>9524</xdr:colOff>
      <xdr:row>360</xdr:row>
      <xdr:rowOff>190500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I418"/>
  <sheetViews>
    <sheetView showGridLines="0" zoomScaleNormal="100" workbookViewId="0">
      <pane xSplit="1" ySplit="1" topLeftCell="B2" activePane="bottomRight" state="frozen"/>
      <selection pane="topRight" activeCell="B1" sqref="B1"/>
      <selection pane="bottomLeft" activeCell="A2" sqref="A2"/>
      <selection pane="bottomRight" activeCell="S6" sqref="S6"/>
    </sheetView>
  </sheetViews>
  <sheetFormatPr defaultRowHeight="12.75"/>
  <cols>
    <col min="1" max="1" width="3.7109375" style="1" customWidth="1"/>
    <col min="2" max="2" width="4.7109375" style="1" customWidth="1"/>
    <col min="3" max="3" width="14.85546875" style="1" customWidth="1"/>
    <col min="4" max="4" width="14.140625" style="22" customWidth="1"/>
    <col min="5" max="5" width="13.42578125" style="23" customWidth="1"/>
    <col min="6" max="6" width="5.28515625" style="8" customWidth="1"/>
    <col min="7" max="7" width="7" style="8" customWidth="1"/>
    <col min="8" max="8" width="5" style="9" customWidth="1"/>
    <col min="9" max="9" width="5.85546875" style="1" customWidth="1"/>
    <col min="10" max="10" width="7" style="1" customWidth="1"/>
    <col min="11" max="12" width="6.42578125" style="1" customWidth="1"/>
    <col min="13" max="13" width="7" style="1" customWidth="1"/>
    <col min="14" max="14" width="7.42578125" style="28" customWidth="1"/>
    <col min="15" max="15" width="8.42578125" style="28" customWidth="1"/>
    <col min="16" max="16" width="6.85546875" style="8" customWidth="1"/>
    <col min="17" max="17" width="38.7109375" style="8" customWidth="1"/>
    <col min="18" max="18" width="6.7109375" style="1" customWidth="1"/>
    <col min="19" max="19" width="18" style="1" customWidth="1"/>
    <col min="20" max="28" width="9.140625" style="1" customWidth="1"/>
    <col min="29" max="29" width="0" style="1" hidden="1" customWidth="1"/>
    <col min="30" max="30" width="16.42578125" style="1" customWidth="1"/>
    <col min="31" max="31" width="19.5703125" style="1" customWidth="1"/>
    <col min="32" max="32" width="9.85546875" style="1" customWidth="1"/>
    <col min="33" max="33" width="6.42578125" style="1" customWidth="1"/>
    <col min="34" max="34" width="10.85546875" style="1" customWidth="1"/>
    <col min="35" max="35" width="13.42578125" style="1" customWidth="1"/>
    <col min="36" max="36" width="14.140625" style="1" customWidth="1"/>
    <col min="37" max="37" width="16" style="1" bestFit="1" customWidth="1"/>
    <col min="38" max="38" width="11.28515625" style="1" bestFit="1" customWidth="1"/>
    <col min="39" max="39" width="4.140625" style="1" customWidth="1"/>
    <col min="40" max="40" width="7.85546875" style="1" customWidth="1"/>
    <col min="41" max="41" width="7" style="1" customWidth="1"/>
    <col min="42" max="16384" width="9.140625" style="1"/>
  </cols>
  <sheetData>
    <row r="1" spans="1:35" ht="15.75">
      <c r="A1" s="3"/>
      <c r="B1" s="38" t="s">
        <v>0</v>
      </c>
      <c r="C1" s="38" t="s">
        <v>1</v>
      </c>
      <c r="D1" s="384" t="s">
        <v>2</v>
      </c>
      <c r="E1" s="386" t="s">
        <v>3</v>
      </c>
      <c r="F1" s="36" t="s">
        <v>4</v>
      </c>
      <c r="G1" s="36" t="s">
        <v>5</v>
      </c>
      <c r="H1" s="37" t="s">
        <v>6</v>
      </c>
      <c r="I1" s="385" t="s">
        <v>7</v>
      </c>
      <c r="J1" s="38" t="s">
        <v>8</v>
      </c>
      <c r="K1" s="38" t="s">
        <v>9</v>
      </c>
      <c r="L1" s="39" t="s">
        <v>10</v>
      </c>
      <c r="M1" s="38" t="s">
        <v>11</v>
      </c>
      <c r="N1" s="40" t="s">
        <v>12</v>
      </c>
      <c r="O1" s="40" t="s">
        <v>312</v>
      </c>
      <c r="P1" s="41" t="s">
        <v>259</v>
      </c>
      <c r="Q1" s="383" t="s">
        <v>239</v>
      </c>
      <c r="R1" s="42" t="s">
        <v>13</v>
      </c>
      <c r="S1" s="43" t="s">
        <v>240</v>
      </c>
      <c r="T1" s="44" t="s">
        <v>14</v>
      </c>
      <c r="U1" s="45" t="s">
        <v>15</v>
      </c>
      <c r="V1" s="46" t="s">
        <v>16</v>
      </c>
      <c r="W1" s="47" t="s">
        <v>17</v>
      </c>
      <c r="X1" s="48" t="s">
        <v>18</v>
      </c>
      <c r="Y1" s="49" t="s">
        <v>19</v>
      </c>
      <c r="Z1" s="6" t="s">
        <v>20</v>
      </c>
      <c r="AB1" s="10"/>
      <c r="AC1" s="10"/>
      <c r="AD1" s="10"/>
      <c r="AE1" s="10"/>
      <c r="AF1" s="10"/>
      <c r="AG1" s="10"/>
      <c r="AH1" s="10"/>
      <c r="AI1" s="10"/>
    </row>
    <row r="2" spans="1:35" ht="15.75">
      <c r="B2" s="50">
        <v>1</v>
      </c>
      <c r="C2" s="51" t="s">
        <v>108</v>
      </c>
      <c r="D2" s="52" t="s">
        <v>21</v>
      </c>
      <c r="E2" s="53" t="s">
        <v>22</v>
      </c>
      <c r="F2" s="54">
        <v>34</v>
      </c>
      <c r="G2" s="55">
        <v>2.41</v>
      </c>
      <c r="H2" s="56">
        <v>0</v>
      </c>
      <c r="I2" s="57">
        <v>3.2</v>
      </c>
      <c r="J2" s="58">
        <v>4.75</v>
      </c>
      <c r="K2" s="59">
        <f t="shared" ref="K2" si="0">I2/J2</f>
        <v>0.67368421052631577</v>
      </c>
      <c r="L2" s="60">
        <f>SQRT(POWER(G2,2)+POWER(I2,2))*1.96*SQRT(2)</f>
        <v>11.104087622132672</v>
      </c>
      <c r="M2" s="61">
        <v>10</v>
      </c>
      <c r="N2" s="98">
        <f>(M2-H2)/G2</f>
        <v>4.1493775933609953</v>
      </c>
      <c r="O2" s="504">
        <f xml:space="preserve"> ((1-NORMSDIST(N2-1.5))*1000000)/10000</f>
        <v>0.40320089196057562</v>
      </c>
      <c r="P2" s="502">
        <f>SQRT(POWER(3,2)*POWER(G2,2)+POWER(H2,2))</f>
        <v>7.23</v>
      </c>
      <c r="Q2" s="63" t="str">
        <f t="shared" ref="Q2:Q65" si="1">IF(N2&gt;=6,"13s(N2,R1)",(IF(N2&gt;=6,"13s(N2,R1)",IF(N2&gt;=5,"13s/22s/R4s(N2,R1)",IF(N2&gt;=4,"13s/22s/R4s/41s(N4,R1/N2,R2)",IF(N2&gt;=3,"13s/22s/R4s/41s/8x(N4R2/N2R4)",IF(N2&gt;=2,"13s/22s/R4s/41s/10x(N5R2/N2R5)","Unaceptable")))))))</f>
        <v>13s/22s/R4s/41s(N4,R1/N2,R2)</v>
      </c>
      <c r="R2" s="64"/>
      <c r="S2" s="64"/>
      <c r="T2" s="64"/>
      <c r="U2" s="64"/>
      <c r="V2" s="64"/>
      <c r="W2" s="64"/>
      <c r="X2" s="64"/>
      <c r="Y2" s="64"/>
      <c r="Z2" s="11"/>
      <c r="AA2" s="10"/>
      <c r="AB2" s="10"/>
      <c r="AC2" s="10"/>
      <c r="AD2" s="10"/>
      <c r="AE2" s="10"/>
      <c r="AF2" s="10"/>
      <c r="AG2" s="10"/>
      <c r="AH2" s="10"/>
      <c r="AI2" s="10"/>
    </row>
    <row r="3" spans="1:35" ht="15.75">
      <c r="A3" s="2"/>
      <c r="B3" s="65">
        <v>2</v>
      </c>
      <c r="C3" s="66" t="s">
        <v>108</v>
      </c>
      <c r="D3" s="67"/>
      <c r="E3" s="68" t="s">
        <v>23</v>
      </c>
      <c r="F3" s="54">
        <v>34</v>
      </c>
      <c r="G3" s="55">
        <v>1.52</v>
      </c>
      <c r="H3" s="56">
        <v>1</v>
      </c>
      <c r="I3" s="69">
        <f>I2</f>
        <v>3.2</v>
      </c>
      <c r="J3" s="70">
        <f>J2</f>
        <v>4.75</v>
      </c>
      <c r="K3" s="71">
        <f>I3/J3</f>
        <v>0.67368421052631577</v>
      </c>
      <c r="L3" s="72">
        <f>SQRT((I3*I3)+(G3*G3))*1.96*SQRT(2)</f>
        <v>9.8197369251930589</v>
      </c>
      <c r="M3" s="73">
        <v>10</v>
      </c>
      <c r="N3" s="100">
        <f>(M3-H3)/G3</f>
        <v>5.9210526315789469</v>
      </c>
      <c r="O3" s="505">
        <f xml:space="preserve"> ((1-NORMSDIST(N3-1.5))*1000000)/10000</f>
        <v>4.9110622053483155E-4</v>
      </c>
      <c r="P3" s="503">
        <f>SQRT(POWER(3,2)*POWER(G3,2)+POWER(H3,2))</f>
        <v>4.6683615969631145</v>
      </c>
      <c r="Q3" s="75" t="str">
        <f t="shared" si="1"/>
        <v>13s/22s/R4s(N2,R1)</v>
      </c>
      <c r="R3" s="64"/>
      <c r="S3" s="64"/>
      <c r="T3" s="64"/>
      <c r="U3" s="64"/>
      <c r="V3" s="64"/>
      <c r="W3" s="64"/>
      <c r="X3" s="64"/>
      <c r="Y3" s="64"/>
      <c r="Z3" s="11"/>
      <c r="AA3" s="10"/>
      <c r="AB3" s="10"/>
      <c r="AC3" s="10"/>
      <c r="AD3" s="10"/>
      <c r="AE3" s="10"/>
      <c r="AF3" s="10"/>
      <c r="AG3" s="10"/>
      <c r="AH3" s="10"/>
      <c r="AI3" s="10"/>
    </row>
    <row r="4" spans="1:35" ht="15.75">
      <c r="A4" s="2"/>
      <c r="B4" s="50">
        <v>3</v>
      </c>
      <c r="C4" s="51" t="s">
        <v>109</v>
      </c>
      <c r="D4" s="76" t="s">
        <v>24</v>
      </c>
      <c r="E4" s="77" t="s">
        <v>22</v>
      </c>
      <c r="F4" s="54">
        <v>32</v>
      </c>
      <c r="G4" s="55">
        <v>2.5099999999999998</v>
      </c>
      <c r="H4" s="56">
        <v>2</v>
      </c>
      <c r="I4" s="57">
        <v>6.45</v>
      </c>
      <c r="J4" s="58">
        <v>26.1</v>
      </c>
      <c r="K4" s="59">
        <f t="shared" ref="K4:K67" si="2">I4/J4</f>
        <v>0.2471264367816092</v>
      </c>
      <c r="L4" s="78">
        <f>SQRT(POWER(G4,2)+POWER(I4,2))*1.96*SQRT(2)</f>
        <v>19.184505631368246</v>
      </c>
      <c r="M4" s="79">
        <v>18.059999999999999</v>
      </c>
      <c r="N4" s="80">
        <f>(M4-H4)/G4</f>
        <v>6.3984063745019917</v>
      </c>
      <c r="O4" s="504">
        <f t="shared" ref="O4:O67" si="3" xml:space="preserve"> ((1-NORMSDIST(N4-1.5))*1000000)/10000</f>
        <v>4.8308550715248089E-5</v>
      </c>
      <c r="P4" s="62">
        <f>SQRT(POWER(3,2)*POWER(G4,2)+POWER(H4,2))</f>
        <v>7.7910782308997506</v>
      </c>
      <c r="Q4" s="63" t="str">
        <f>IF(N4&gt;=6,"13s(N2,R1)",(IF(N4&gt;=6,"13s(N2,R1)",IF(N4&gt;=5,"13s/22s/R4s(N2,R1)",IF(N4&gt;=4,"13s/22s/R4s/41s(N4,R1/N2,R2)",IF(N4&gt;=3,"13s/22s/R4s/41s/8x(N4R2/N2R4)",IF(N4&gt;=2,"13s/22s/R4s/41s/10x(N5R2/N2R5)","Unaceptable")))))))</f>
        <v>13s(N2,R1)</v>
      </c>
      <c r="R4" s="64"/>
      <c r="T4" s="64"/>
      <c r="U4" s="64"/>
      <c r="V4" s="64"/>
      <c r="W4" s="64"/>
      <c r="X4" s="64"/>
      <c r="Y4" s="64"/>
      <c r="Z4" s="11"/>
      <c r="AA4" s="10"/>
      <c r="AB4" s="10"/>
      <c r="AC4" s="10"/>
      <c r="AD4" s="10"/>
      <c r="AE4" s="10"/>
      <c r="AF4" s="10"/>
      <c r="AG4" s="10"/>
      <c r="AH4" s="10"/>
      <c r="AI4" s="10"/>
    </row>
    <row r="5" spans="1:35" ht="15.75">
      <c r="A5" s="2"/>
      <c r="B5" s="65">
        <v>4</v>
      </c>
      <c r="C5" s="66" t="s">
        <v>109</v>
      </c>
      <c r="D5" s="65"/>
      <c r="E5" s="81" t="s">
        <v>23</v>
      </c>
      <c r="F5" s="54">
        <v>32</v>
      </c>
      <c r="G5" s="55">
        <v>2.17</v>
      </c>
      <c r="H5" s="56">
        <v>2</v>
      </c>
      <c r="I5" s="69">
        <f>I4</f>
        <v>6.45</v>
      </c>
      <c r="J5" s="70">
        <f>J4</f>
        <v>26.1</v>
      </c>
      <c r="K5" s="71">
        <f t="shared" si="2"/>
        <v>0.2471264367816092</v>
      </c>
      <c r="L5" s="82">
        <f>SQRT((I5*I5)+(G5*G5))*1.96*SQRT(2)</f>
        <v>18.863185003598943</v>
      </c>
      <c r="M5" s="83">
        <v>18.059999999999999</v>
      </c>
      <c r="N5" s="84">
        <f>(M5-H5)/G5</f>
        <v>7.4009216589861744</v>
      </c>
      <c r="O5" s="505">
        <f t="shared" si="3"/>
        <v>1.8073826879572152E-7</v>
      </c>
      <c r="P5" s="74">
        <f>SQRT(POWER(3,2)*POWER(G5,2)+POWER(H5,2))</f>
        <v>6.8102936794238174</v>
      </c>
      <c r="Q5" s="75" t="str">
        <f t="shared" si="1"/>
        <v>13s(N2,R1)</v>
      </c>
      <c r="R5" s="64"/>
      <c r="T5" s="64"/>
      <c r="U5" s="64"/>
      <c r="V5" s="64"/>
      <c r="W5" s="64"/>
      <c r="X5" s="64"/>
      <c r="Y5" s="64"/>
      <c r="Z5" s="11"/>
      <c r="AA5" s="10"/>
      <c r="AB5" s="10"/>
      <c r="AC5" s="10"/>
      <c r="AD5" s="10"/>
      <c r="AE5" s="10"/>
      <c r="AF5" s="10"/>
      <c r="AG5" s="10"/>
      <c r="AH5" s="10"/>
      <c r="AI5" s="10"/>
    </row>
    <row r="6" spans="1:35" ht="15.75">
      <c r="A6" s="2"/>
      <c r="B6" s="50">
        <v>5</v>
      </c>
      <c r="C6" s="51" t="s">
        <v>110</v>
      </c>
      <c r="D6" s="52" t="s">
        <v>24</v>
      </c>
      <c r="E6" s="77" t="s">
        <v>22</v>
      </c>
      <c r="F6" s="54">
        <v>32</v>
      </c>
      <c r="G6" s="55">
        <v>1.63</v>
      </c>
      <c r="H6" s="56">
        <v>1</v>
      </c>
      <c r="I6" s="57">
        <v>19.399999999999999</v>
      </c>
      <c r="J6" s="58">
        <v>41.6</v>
      </c>
      <c r="K6" s="59">
        <f t="shared" si="2"/>
        <v>0.4663461538461538</v>
      </c>
      <c r="L6" s="60">
        <f>SQRT(POWER(G6,2)+POWER(I6,2))*1.96*SQRT(2)</f>
        <v>53.963530704356245</v>
      </c>
      <c r="M6" s="85">
        <v>13.74</v>
      </c>
      <c r="N6" s="59">
        <f t="shared" ref="N6:N69" si="4">(M6-H6)/G6</f>
        <v>7.8159509202453998</v>
      </c>
      <c r="O6" s="504">
        <f t="shared" si="3"/>
        <v>1.3425260902977243E-8</v>
      </c>
      <c r="P6" s="62">
        <f t="shared" ref="P6:P9" si="5">SQRT(POWER(3,2)*POWER(G6,2)+POWER(H6,2))</f>
        <v>4.9912022599770491</v>
      </c>
      <c r="Q6" s="63" t="str">
        <f t="shared" si="1"/>
        <v>13s(N2,R1)</v>
      </c>
      <c r="R6" s="64"/>
      <c r="T6" s="64"/>
      <c r="U6" s="64"/>
      <c r="V6" s="64"/>
      <c r="W6" s="64"/>
      <c r="X6" s="64"/>
      <c r="Y6" s="64"/>
      <c r="Z6" s="11"/>
      <c r="AA6" s="10"/>
      <c r="AB6" s="10"/>
      <c r="AC6" s="10"/>
      <c r="AD6" s="10"/>
      <c r="AE6" s="10"/>
      <c r="AF6" s="10"/>
      <c r="AG6" s="10"/>
      <c r="AH6" s="10"/>
      <c r="AI6" s="10"/>
    </row>
    <row r="7" spans="1:35" ht="15.75">
      <c r="A7" s="2"/>
      <c r="B7" s="65">
        <v>6</v>
      </c>
      <c r="C7" s="66" t="s">
        <v>110</v>
      </c>
      <c r="D7" s="65"/>
      <c r="E7" s="81" t="s">
        <v>23</v>
      </c>
      <c r="F7" s="54">
        <v>32</v>
      </c>
      <c r="G7" s="55">
        <v>1.63</v>
      </c>
      <c r="H7" s="56">
        <v>1</v>
      </c>
      <c r="I7" s="69">
        <f>I6</f>
        <v>19.399999999999999</v>
      </c>
      <c r="J7" s="70">
        <f>J6</f>
        <v>41.6</v>
      </c>
      <c r="K7" s="71">
        <f t="shared" si="2"/>
        <v>0.4663461538461538</v>
      </c>
      <c r="L7" s="72">
        <f>SQRT((I7*I7)+(G7*G7))*1.96*SQRT(2)</f>
        <v>53.963530704356245</v>
      </c>
      <c r="M7" s="86">
        <v>13.74</v>
      </c>
      <c r="N7" s="71">
        <f t="shared" si="4"/>
        <v>7.8159509202453998</v>
      </c>
      <c r="O7" s="505">
        <f t="shared" si="3"/>
        <v>1.3425260902977243E-8</v>
      </c>
      <c r="P7" s="74">
        <f t="shared" si="5"/>
        <v>4.9912022599770491</v>
      </c>
      <c r="Q7" s="75" t="str">
        <f t="shared" si="1"/>
        <v>13s(N2,R1)</v>
      </c>
      <c r="R7" s="64"/>
      <c r="S7"/>
      <c r="T7" s="64"/>
      <c r="U7" s="64"/>
      <c r="V7" s="64"/>
      <c r="W7" s="64"/>
      <c r="X7" s="64"/>
      <c r="Y7" s="64"/>
      <c r="Z7" s="11"/>
      <c r="AA7" s="10"/>
      <c r="AB7" s="10"/>
      <c r="AC7" s="10"/>
      <c r="AD7" s="10"/>
      <c r="AE7" s="10"/>
      <c r="AF7" s="10"/>
      <c r="AG7" s="10"/>
      <c r="AH7" s="10"/>
      <c r="AI7" s="10"/>
    </row>
    <row r="8" spans="1:35" ht="15.75">
      <c r="A8" s="2"/>
      <c r="B8" s="50">
        <v>7</v>
      </c>
      <c r="C8" s="51" t="s">
        <v>111</v>
      </c>
      <c r="D8" s="52" t="s">
        <v>24</v>
      </c>
      <c r="E8" s="77" t="s">
        <v>22</v>
      </c>
      <c r="F8" s="54">
        <v>32</v>
      </c>
      <c r="G8" s="55">
        <v>2</v>
      </c>
      <c r="H8" s="56">
        <v>0</v>
      </c>
      <c r="I8" s="57">
        <v>19.399999999999999</v>
      </c>
      <c r="J8" s="58">
        <v>41.6</v>
      </c>
      <c r="K8" s="59">
        <f t="shared" si="2"/>
        <v>0.4663461538461538</v>
      </c>
      <c r="L8" s="60">
        <f>SQRT(POWER(G8,2)+POWER(I8,2))*1.96*SQRT(2)</f>
        <v>54.05905985124047</v>
      </c>
      <c r="M8" s="85">
        <v>13.74</v>
      </c>
      <c r="N8" s="59">
        <f t="shared" si="4"/>
        <v>6.87</v>
      </c>
      <c r="O8" s="504">
        <f t="shared" si="3"/>
        <v>3.9368321047561494E-6</v>
      </c>
      <c r="P8" s="62">
        <f t="shared" si="5"/>
        <v>6</v>
      </c>
      <c r="Q8" s="63" t="str">
        <f t="shared" si="1"/>
        <v>13s(N2,R1)</v>
      </c>
      <c r="R8" s="64"/>
      <c r="S8"/>
      <c r="T8" s="64"/>
      <c r="U8" s="64"/>
      <c r="V8" s="64"/>
      <c r="W8" s="64"/>
      <c r="X8" s="64"/>
      <c r="Y8" s="64"/>
      <c r="Z8" s="11"/>
      <c r="AA8" s="10"/>
      <c r="AB8" s="10"/>
      <c r="AC8" s="10"/>
      <c r="AD8" s="10"/>
      <c r="AE8" s="10"/>
      <c r="AF8" s="10"/>
      <c r="AG8" s="10"/>
      <c r="AH8" s="10"/>
      <c r="AI8" s="10"/>
    </row>
    <row r="9" spans="1:35" ht="15.75">
      <c r="A9" s="2"/>
      <c r="B9" s="65">
        <v>8</v>
      </c>
      <c r="C9" s="66" t="s">
        <v>111</v>
      </c>
      <c r="D9" s="65"/>
      <c r="E9" s="81" t="s">
        <v>23</v>
      </c>
      <c r="F9" s="54">
        <v>32</v>
      </c>
      <c r="G9" s="55">
        <v>1.48</v>
      </c>
      <c r="H9" s="56">
        <v>1</v>
      </c>
      <c r="I9" s="69">
        <f>I8</f>
        <v>19.399999999999999</v>
      </c>
      <c r="J9" s="70">
        <f>J8</f>
        <v>41.6</v>
      </c>
      <c r="K9" s="71">
        <f t="shared" si="2"/>
        <v>0.4663461538461538</v>
      </c>
      <c r="L9" s="72">
        <f>SQRT((I9*I9)+(G9*G9))*1.96*SQRT(2)</f>
        <v>53.930310895451001</v>
      </c>
      <c r="M9" s="86">
        <v>13.74</v>
      </c>
      <c r="N9" s="71">
        <f t="shared" si="4"/>
        <v>8.6081081081081088</v>
      </c>
      <c r="O9" s="505">
        <f t="shared" si="3"/>
        <v>5.8819615844640794E-11</v>
      </c>
      <c r="P9" s="74">
        <f t="shared" si="5"/>
        <v>4.5512196167620829</v>
      </c>
      <c r="Q9" s="75" t="str">
        <f t="shared" si="1"/>
        <v>13s(N2,R1)</v>
      </c>
      <c r="R9" s="64"/>
      <c r="S9"/>
      <c r="T9" s="64"/>
      <c r="U9" s="64"/>
      <c r="V9" s="64"/>
      <c r="W9" s="64"/>
      <c r="X9" s="64"/>
      <c r="Y9" s="64"/>
      <c r="Z9" s="11"/>
      <c r="AA9" s="10"/>
      <c r="AB9" s="10"/>
      <c r="AC9" s="10"/>
      <c r="AD9" s="10"/>
      <c r="AE9" s="10"/>
      <c r="AF9" s="10"/>
      <c r="AG9" s="10"/>
      <c r="AH9" s="10"/>
      <c r="AI9" s="10"/>
    </row>
    <row r="10" spans="1:35" ht="15.75">
      <c r="A10" s="2"/>
      <c r="B10" s="50">
        <v>9</v>
      </c>
      <c r="C10" s="51" t="s">
        <v>112</v>
      </c>
      <c r="D10" s="87" t="s">
        <v>24</v>
      </c>
      <c r="E10" s="77" t="s">
        <v>22</v>
      </c>
      <c r="F10" s="54">
        <v>32</v>
      </c>
      <c r="G10" s="55">
        <v>2.66</v>
      </c>
      <c r="H10" s="56">
        <v>0</v>
      </c>
      <c r="I10" s="88">
        <v>8.6999999999999993</v>
      </c>
      <c r="J10" s="89">
        <v>28.3</v>
      </c>
      <c r="K10" s="59">
        <f t="shared" si="2"/>
        <v>0.30742049469964661</v>
      </c>
      <c r="L10" s="90">
        <f>SQRT(POWER(G10,2)+POWER(I10,2))*1.96*SQRT(2)</f>
        <v>25.217150075295979</v>
      </c>
      <c r="M10" s="91">
        <v>18.600000000000001</v>
      </c>
      <c r="N10" s="59">
        <f>(M10-H10)/G10</f>
        <v>6.992481203007519</v>
      </c>
      <c r="O10" s="504">
        <f t="shared" si="3"/>
        <v>1.9816287277762967E-6</v>
      </c>
      <c r="P10" s="62">
        <f>SQRT(POWER(3,2)*POWER(G10,2)+POWER(H10,2))</f>
        <v>7.98</v>
      </c>
      <c r="Q10" s="63" t="str">
        <f t="shared" si="1"/>
        <v>13s(N2,R1)</v>
      </c>
      <c r="R10" s="64"/>
      <c r="S10"/>
      <c r="T10" s="64"/>
      <c r="U10" s="64"/>
      <c r="V10" s="64"/>
      <c r="W10" s="64"/>
      <c r="X10" s="64"/>
      <c r="Y10" s="64"/>
      <c r="Z10" s="11"/>
      <c r="AA10" s="10"/>
      <c r="AB10" s="10"/>
      <c r="AC10" s="10"/>
      <c r="AD10" s="10"/>
      <c r="AE10" s="10"/>
      <c r="AF10" s="10"/>
      <c r="AG10" s="10"/>
      <c r="AH10" s="10"/>
      <c r="AI10" s="10"/>
    </row>
    <row r="11" spans="1:35" ht="15.75">
      <c r="A11" s="2"/>
      <c r="B11" s="65">
        <v>10</v>
      </c>
      <c r="C11" s="66" t="s">
        <v>112</v>
      </c>
      <c r="D11" s="65"/>
      <c r="E11" s="81" t="s">
        <v>23</v>
      </c>
      <c r="F11" s="54">
        <v>32</v>
      </c>
      <c r="G11" s="55">
        <v>3.03</v>
      </c>
      <c r="H11" s="56">
        <v>0</v>
      </c>
      <c r="I11" s="92">
        <f>I10</f>
        <v>8.6999999999999993</v>
      </c>
      <c r="J11" s="93">
        <f>J10</f>
        <v>28.3</v>
      </c>
      <c r="K11" s="71">
        <f t="shared" si="2"/>
        <v>0.30742049469964661</v>
      </c>
      <c r="L11" s="94">
        <f>SQRT((I11*I11)+(G11*G11))*1.96*SQRT(2)</f>
        <v>25.535859078558524</v>
      </c>
      <c r="M11" s="95">
        <v>18.600000000000001</v>
      </c>
      <c r="N11" s="71">
        <f>(M11-H11)/G11</f>
        <v>6.1386138613861396</v>
      </c>
      <c r="O11" s="505">
        <f t="shared" si="3"/>
        <v>1.7537683922874692E-4</v>
      </c>
      <c r="P11" s="96">
        <f>SQRT(POWER(3,2)*POWER(G11,2)+POWER(H11,2))</f>
        <v>9.09</v>
      </c>
      <c r="Q11" s="75" t="str">
        <f t="shared" si="1"/>
        <v>13s(N2,R1)</v>
      </c>
      <c r="R11" s="64"/>
      <c r="S11"/>
      <c r="T11" s="64"/>
      <c r="U11" s="64"/>
      <c r="V11" s="64"/>
      <c r="W11" s="64"/>
      <c r="X11" s="64"/>
      <c r="Y11" s="64"/>
      <c r="Z11" s="11"/>
      <c r="AA11" s="10"/>
      <c r="AB11" s="10"/>
      <c r="AC11" s="10"/>
      <c r="AD11" s="10"/>
      <c r="AE11" s="10"/>
      <c r="AF11" s="10"/>
      <c r="AG11" s="10"/>
      <c r="AH11" s="10"/>
      <c r="AI11" s="10"/>
    </row>
    <row r="12" spans="1:35" ht="15.75">
      <c r="A12" s="2"/>
      <c r="B12" s="50">
        <v>11</v>
      </c>
      <c r="C12" s="51" t="s">
        <v>113</v>
      </c>
      <c r="D12" s="87" t="s">
        <v>24</v>
      </c>
      <c r="E12" s="77" t="s">
        <v>22</v>
      </c>
      <c r="F12" s="54">
        <v>32</v>
      </c>
      <c r="G12" s="55">
        <v>2.3199999999999998</v>
      </c>
      <c r="H12" s="56">
        <v>1</v>
      </c>
      <c r="I12" s="88">
        <v>12.3</v>
      </c>
      <c r="J12" s="89">
        <v>23.1</v>
      </c>
      <c r="K12" s="59">
        <f t="shared" si="2"/>
        <v>0.53246753246753242</v>
      </c>
      <c r="L12" s="90">
        <f>SQRT(POWER(G12,2)+POWER(I12,2))*1.96*SQRT(2)</f>
        <v>34.695033991624797</v>
      </c>
      <c r="M12" s="97">
        <v>16.690000000000001</v>
      </c>
      <c r="N12" s="59">
        <f t="shared" si="4"/>
        <v>6.7629310344827598</v>
      </c>
      <c r="O12" s="504">
        <f t="shared" si="3"/>
        <v>7.0888385717005065E-6</v>
      </c>
      <c r="P12" s="62">
        <f t="shared" ref="P12:P75" si="6">SQRT(POWER(3,2)*POWER(G12,2)+POWER(H12,2))</f>
        <v>7.0314721076030722</v>
      </c>
      <c r="Q12" s="63" t="str">
        <f t="shared" si="1"/>
        <v>13s(N2,R1)</v>
      </c>
      <c r="R12" s="64"/>
      <c r="S12"/>
      <c r="T12"/>
      <c r="U12" s="64"/>
      <c r="V12" s="64"/>
      <c r="W12" s="64"/>
      <c r="X12" s="64"/>
      <c r="Y12" s="64"/>
      <c r="Z12" s="11"/>
      <c r="AA12" s="10"/>
      <c r="AB12" s="10"/>
      <c r="AC12" s="10"/>
      <c r="AD12" s="10"/>
      <c r="AE12" s="10"/>
      <c r="AF12" s="10"/>
      <c r="AG12" s="10"/>
      <c r="AH12" s="10"/>
      <c r="AI12" s="10"/>
    </row>
    <row r="13" spans="1:35" ht="15.75">
      <c r="A13" s="2"/>
      <c r="B13" s="65">
        <v>12</v>
      </c>
      <c r="C13" s="66" t="s">
        <v>113</v>
      </c>
      <c r="D13" s="65"/>
      <c r="E13" s="81" t="s">
        <v>23</v>
      </c>
      <c r="F13" s="54">
        <v>32</v>
      </c>
      <c r="G13" s="55">
        <v>2.92</v>
      </c>
      <c r="H13" s="56">
        <v>1</v>
      </c>
      <c r="I13" s="92">
        <f>I12</f>
        <v>12.3</v>
      </c>
      <c r="J13" s="93">
        <f>J12</f>
        <v>23.1</v>
      </c>
      <c r="K13" s="71">
        <f t="shared" si="2"/>
        <v>0.53246753246753242</v>
      </c>
      <c r="L13" s="94">
        <f>SQRT((I13*I13)+(G13*G13))*1.96*SQRT(2)</f>
        <v>35.041423550991759</v>
      </c>
      <c r="M13" s="99">
        <v>16.690000000000001</v>
      </c>
      <c r="N13" s="71">
        <f t="shared" si="4"/>
        <v>5.3732876712328776</v>
      </c>
      <c r="O13" s="505">
        <f t="shared" si="3"/>
        <v>5.3688478991009703E-3</v>
      </c>
      <c r="P13" s="74">
        <f t="shared" si="6"/>
        <v>8.816892876745186</v>
      </c>
      <c r="Q13" s="75" t="str">
        <f t="shared" si="1"/>
        <v>13s/22s/R4s(N2,R1)</v>
      </c>
      <c r="R13" s="64"/>
      <c r="S13"/>
      <c r="T13"/>
      <c r="U13" s="64"/>
      <c r="V13" s="64"/>
      <c r="W13" s="64"/>
      <c r="X13" s="64"/>
      <c r="Y13" s="64"/>
      <c r="Z13" s="11"/>
      <c r="AA13" s="10"/>
      <c r="AB13" s="10"/>
      <c r="AC13" s="10"/>
      <c r="AD13" s="10"/>
      <c r="AE13" s="10"/>
      <c r="AF13" s="10"/>
      <c r="AG13" s="10"/>
      <c r="AH13" s="10"/>
      <c r="AI13" s="10"/>
    </row>
    <row r="14" spans="1:35" ht="15.75">
      <c r="A14" s="2"/>
      <c r="B14" s="50">
        <v>13</v>
      </c>
      <c r="C14" s="51" t="s">
        <v>114</v>
      </c>
      <c r="D14" s="87" t="s">
        <v>24</v>
      </c>
      <c r="E14" s="77" t="s">
        <v>22</v>
      </c>
      <c r="F14" s="54">
        <v>32</v>
      </c>
      <c r="G14" s="55">
        <v>1.72</v>
      </c>
      <c r="H14" s="56">
        <v>1</v>
      </c>
      <c r="I14" s="88">
        <v>12.3</v>
      </c>
      <c r="J14" s="89">
        <v>23.1</v>
      </c>
      <c r="K14" s="59">
        <f t="shared" si="2"/>
        <v>0.53246753246753242</v>
      </c>
      <c r="L14" s="90">
        <f>SQRT(POWER(G14,2)+POWER(I14,2))*1.96*SQRT(2)</f>
        <v>34.425590871908071</v>
      </c>
      <c r="M14" s="97">
        <v>16.690000000000001</v>
      </c>
      <c r="N14" s="59">
        <f t="shared" si="4"/>
        <v>9.1220930232558146</v>
      </c>
      <c r="O14" s="504">
        <f t="shared" si="3"/>
        <v>1.2434497875801753E-12</v>
      </c>
      <c r="P14" s="62">
        <f t="shared" si="6"/>
        <v>5.2560060882765347</v>
      </c>
      <c r="Q14" s="63" t="str">
        <f t="shared" si="1"/>
        <v>13s(N2,R1)</v>
      </c>
      <c r="R14" s="64"/>
      <c r="S14" s="64"/>
      <c r="T14" s="64"/>
      <c r="U14" s="64"/>
      <c r="V14" s="64"/>
      <c r="W14" s="64"/>
      <c r="X14" s="64"/>
      <c r="Y14" s="64"/>
      <c r="Z14" s="11"/>
      <c r="AA14" s="10"/>
      <c r="AB14" s="10"/>
      <c r="AC14" s="10"/>
      <c r="AD14" s="10"/>
      <c r="AE14" s="10"/>
      <c r="AF14" s="10"/>
      <c r="AG14" s="10"/>
      <c r="AH14" s="10"/>
      <c r="AI14" s="10"/>
    </row>
    <row r="15" spans="1:35" ht="15.75">
      <c r="A15" s="2"/>
      <c r="B15" s="65">
        <v>14</v>
      </c>
      <c r="C15" s="66" t="s">
        <v>114</v>
      </c>
      <c r="D15" s="65"/>
      <c r="E15" s="81" t="s">
        <v>23</v>
      </c>
      <c r="F15" s="54">
        <v>32</v>
      </c>
      <c r="G15" s="55">
        <v>1.42</v>
      </c>
      <c r="H15" s="56">
        <v>0</v>
      </c>
      <c r="I15" s="92">
        <f>I14</f>
        <v>12.3</v>
      </c>
      <c r="J15" s="93">
        <f>J14</f>
        <v>23.1</v>
      </c>
      <c r="K15" s="71">
        <f t="shared" si="2"/>
        <v>0.53246753246753242</v>
      </c>
      <c r="L15" s="94">
        <f>SQRT((I15*I15)+(G15*G15))*1.96*SQRT(2)</f>
        <v>34.320310786471623</v>
      </c>
      <c r="M15" s="99">
        <v>16.690000000000001</v>
      </c>
      <c r="N15" s="71">
        <f t="shared" si="4"/>
        <v>11.753521126760566</v>
      </c>
      <c r="O15" s="505">
        <f t="shared" si="3"/>
        <v>0</v>
      </c>
      <c r="P15" s="74">
        <f t="shared" si="6"/>
        <v>4.26</v>
      </c>
      <c r="Q15" s="75" t="str">
        <f t="shared" si="1"/>
        <v>13s(N2,R1)</v>
      </c>
      <c r="R15" s="64"/>
      <c r="S15" s="64"/>
      <c r="T15" s="64"/>
      <c r="U15" s="64"/>
      <c r="V15" s="64"/>
      <c r="W15" s="64"/>
      <c r="X15" s="64"/>
      <c r="Y15" s="64"/>
      <c r="Z15" s="11"/>
      <c r="AA15" s="10"/>
      <c r="AB15" s="10"/>
      <c r="AC15" s="10"/>
      <c r="AD15" s="10"/>
      <c r="AE15" s="10"/>
      <c r="AF15" s="10"/>
      <c r="AG15" s="10"/>
      <c r="AH15" s="10"/>
      <c r="AI15" s="10"/>
    </row>
    <row r="16" spans="1:35" ht="15.75">
      <c r="A16" s="2"/>
      <c r="B16" s="50">
        <v>15</v>
      </c>
      <c r="C16" s="51" t="s">
        <v>115</v>
      </c>
      <c r="D16" s="87" t="s">
        <v>21</v>
      </c>
      <c r="E16" s="77" t="s">
        <v>22</v>
      </c>
      <c r="F16" s="54">
        <v>34</v>
      </c>
      <c r="G16" s="55">
        <v>3.2</v>
      </c>
      <c r="H16" s="56">
        <v>2</v>
      </c>
      <c r="I16" s="88">
        <v>12.1</v>
      </c>
      <c r="J16" s="89">
        <v>18.7</v>
      </c>
      <c r="K16" s="59">
        <f t="shared" si="2"/>
        <v>0.6470588235294118</v>
      </c>
      <c r="L16" s="90">
        <f>SQRT(POWER(G16,2)+POWER(I16,2))*1.96*SQRT(2)</f>
        <v>34.692553667898245</v>
      </c>
      <c r="M16" s="97">
        <v>15.55</v>
      </c>
      <c r="N16" s="59">
        <f t="shared" si="4"/>
        <v>4.234375</v>
      </c>
      <c r="O16" s="504">
        <f t="shared" si="3"/>
        <v>0.31249410233900043</v>
      </c>
      <c r="P16" s="62">
        <f t="shared" si="6"/>
        <v>9.8061205377050111</v>
      </c>
      <c r="Q16" s="63" t="str">
        <f t="shared" si="1"/>
        <v>13s/22s/R4s/41s(N4,R1/N2,R2)</v>
      </c>
      <c r="R16" s="64"/>
      <c r="S16" s="64"/>
      <c r="T16" s="64"/>
      <c r="U16" s="64"/>
      <c r="V16" s="64"/>
      <c r="W16" s="64"/>
      <c r="X16" s="64"/>
      <c r="Y16" s="64"/>
      <c r="Z16" s="11"/>
      <c r="AA16" s="10"/>
      <c r="AB16" s="10"/>
      <c r="AC16" s="10"/>
      <c r="AD16" s="10"/>
      <c r="AE16" s="10"/>
      <c r="AF16" s="10"/>
      <c r="AG16" s="10"/>
      <c r="AH16" s="10"/>
      <c r="AI16" s="10"/>
    </row>
    <row r="17" spans="1:35" ht="15.75">
      <c r="A17" s="2"/>
      <c r="B17" s="65">
        <v>16</v>
      </c>
      <c r="C17" s="66" t="s">
        <v>115</v>
      </c>
      <c r="D17" s="65"/>
      <c r="E17" s="81" t="s">
        <v>23</v>
      </c>
      <c r="F17" s="54">
        <v>33</v>
      </c>
      <c r="G17" s="55">
        <v>2.12</v>
      </c>
      <c r="H17" s="56">
        <v>2</v>
      </c>
      <c r="I17" s="92">
        <f>I16</f>
        <v>12.1</v>
      </c>
      <c r="J17" s="93">
        <f>J16</f>
        <v>18.7</v>
      </c>
      <c r="K17" s="71">
        <f t="shared" si="2"/>
        <v>0.6470588235294118</v>
      </c>
      <c r="L17" s="94">
        <f>SQRT((I17*I17)+(G17*G17))*1.96*SQRT(2)</f>
        <v>34.050384521764215</v>
      </c>
      <c r="M17" s="99">
        <v>15.55</v>
      </c>
      <c r="N17" s="71">
        <f t="shared" si="4"/>
        <v>6.3915094339622645</v>
      </c>
      <c r="O17" s="505">
        <f t="shared" si="3"/>
        <v>5.0032804521649155E-5</v>
      </c>
      <c r="P17" s="74">
        <f t="shared" si="6"/>
        <v>6.6670533221206503</v>
      </c>
      <c r="Q17" s="75" t="str">
        <f t="shared" si="1"/>
        <v>13s(N2,R1)</v>
      </c>
      <c r="R17" s="64"/>
      <c r="S17" s="64"/>
      <c r="T17" s="64"/>
      <c r="U17" s="64"/>
      <c r="V17" s="64"/>
      <c r="W17" s="64"/>
      <c r="X17" s="64"/>
      <c r="Y17" s="64"/>
      <c r="Z17" s="11"/>
      <c r="AA17" s="10"/>
      <c r="AB17" s="10"/>
      <c r="AC17" s="10"/>
      <c r="AD17" s="10"/>
      <c r="AE17" s="10"/>
      <c r="AF17" s="10"/>
      <c r="AG17" s="10"/>
      <c r="AH17" s="10"/>
      <c r="AI17" s="10"/>
    </row>
    <row r="18" spans="1:35" ht="15.75">
      <c r="A18" s="2"/>
      <c r="B18" s="50">
        <v>17</v>
      </c>
      <c r="C18" s="51" t="s">
        <v>116</v>
      </c>
      <c r="D18" s="87" t="s">
        <v>21</v>
      </c>
      <c r="E18" s="77" t="s">
        <v>22</v>
      </c>
      <c r="F18" s="54">
        <v>34</v>
      </c>
      <c r="G18" s="55">
        <v>1.36</v>
      </c>
      <c r="H18" s="56">
        <v>2</v>
      </c>
      <c r="I18" s="88">
        <v>2.1</v>
      </c>
      <c r="J18" s="89">
        <v>2.5</v>
      </c>
      <c r="K18" s="59">
        <f t="shared" si="2"/>
        <v>0.84000000000000008</v>
      </c>
      <c r="L18" s="90">
        <f>SQRT(POWER(G18,2)+POWER(I18,2))*1.96*SQRT(2)</f>
        <v>6.9349663820382013</v>
      </c>
      <c r="M18" s="101">
        <v>10</v>
      </c>
      <c r="N18" s="59">
        <f t="shared" si="4"/>
        <v>5.8823529411764701</v>
      </c>
      <c r="O18" s="504">
        <f t="shared" si="3"/>
        <v>5.8702205750771341E-4</v>
      </c>
      <c r="P18" s="62">
        <f t="shared" si="6"/>
        <v>4.5438309827721373</v>
      </c>
      <c r="Q18" s="63" t="str">
        <f t="shared" si="1"/>
        <v>13s/22s/R4s(N2,R1)</v>
      </c>
      <c r="R18" s="64"/>
      <c r="S18" s="102"/>
      <c r="T18" s="64"/>
      <c r="U18" s="64"/>
      <c r="V18" s="64"/>
      <c r="W18" s="64"/>
      <c r="X18" s="64"/>
      <c r="Y18" s="64"/>
      <c r="Z18" s="11"/>
      <c r="AA18" s="10"/>
      <c r="AB18" s="10"/>
      <c r="AC18" s="10"/>
      <c r="AD18" s="10"/>
      <c r="AE18" s="10"/>
      <c r="AF18" s="10"/>
      <c r="AG18" s="10"/>
      <c r="AH18" s="10"/>
      <c r="AI18" s="10"/>
    </row>
    <row r="19" spans="1:35" ht="15.75">
      <c r="A19" s="2"/>
      <c r="B19" s="65">
        <v>18</v>
      </c>
      <c r="C19" s="66" t="s">
        <v>116</v>
      </c>
      <c r="D19" s="65"/>
      <c r="E19" s="81" t="s">
        <v>23</v>
      </c>
      <c r="F19" s="54">
        <v>34</v>
      </c>
      <c r="G19" s="55">
        <v>1.72</v>
      </c>
      <c r="H19" s="56">
        <v>1</v>
      </c>
      <c r="I19" s="92">
        <f>I18</f>
        <v>2.1</v>
      </c>
      <c r="J19" s="93">
        <f>J18</f>
        <v>2.5</v>
      </c>
      <c r="K19" s="71">
        <f t="shared" si="2"/>
        <v>0.84000000000000008</v>
      </c>
      <c r="L19" s="94">
        <f>SQRT((I19*I19)+(G19*G19))*1.96*SQRT(2)</f>
        <v>7.5241538314949405</v>
      </c>
      <c r="M19" s="103">
        <v>10</v>
      </c>
      <c r="N19" s="71">
        <f t="shared" si="4"/>
        <v>5.2325581395348841</v>
      </c>
      <c r="O19" s="505">
        <f t="shared" si="3"/>
        <v>9.4772463995140832E-3</v>
      </c>
      <c r="P19" s="74">
        <f t="shared" si="6"/>
        <v>5.2560060882765347</v>
      </c>
      <c r="Q19" s="75" t="str">
        <f t="shared" si="1"/>
        <v>13s/22s/R4s(N2,R1)</v>
      </c>
      <c r="R19" s="64"/>
      <c r="S19" s="102"/>
      <c r="T19" s="64"/>
      <c r="U19" s="64"/>
      <c r="V19" s="64"/>
      <c r="W19" s="64"/>
      <c r="X19" s="64"/>
      <c r="Y19" s="64"/>
      <c r="Z19" s="11"/>
      <c r="AA19" s="10"/>
      <c r="AB19" s="10"/>
      <c r="AC19" s="10"/>
      <c r="AD19" s="10"/>
      <c r="AE19" s="10"/>
      <c r="AF19" s="10"/>
      <c r="AG19" s="10"/>
      <c r="AH19" s="10"/>
      <c r="AI19" s="10"/>
    </row>
    <row r="20" spans="1:35" ht="15.75">
      <c r="A20" s="2"/>
      <c r="B20" s="50">
        <v>19</v>
      </c>
      <c r="C20" s="51" t="s">
        <v>117</v>
      </c>
      <c r="D20" s="87" t="s">
        <v>24</v>
      </c>
      <c r="E20" s="77" t="s">
        <v>22</v>
      </c>
      <c r="F20" s="54">
        <v>32</v>
      </c>
      <c r="G20" s="55">
        <v>1.93</v>
      </c>
      <c r="H20" s="56">
        <v>1</v>
      </c>
      <c r="I20" s="88">
        <v>6.1</v>
      </c>
      <c r="J20" s="89">
        <v>18.2</v>
      </c>
      <c r="K20" s="59">
        <f t="shared" si="2"/>
        <v>0.33516483516483514</v>
      </c>
      <c r="L20" s="90">
        <f>SQRT(POWER(G20,2)+POWER(I20,2))*1.96*SQRT(2)</f>
        <v>17.734458652014162</v>
      </c>
      <c r="M20" s="104">
        <v>14.75</v>
      </c>
      <c r="N20" s="59">
        <f t="shared" si="4"/>
        <v>7.1243523316062181</v>
      </c>
      <c r="O20" s="504">
        <f t="shared" si="3"/>
        <v>9.310262893968968E-7</v>
      </c>
      <c r="P20" s="62">
        <f t="shared" si="6"/>
        <v>5.8757212323254411</v>
      </c>
      <c r="Q20" s="63" t="str">
        <f t="shared" si="1"/>
        <v>13s(N2,R1)</v>
      </c>
      <c r="R20" s="64"/>
      <c r="S20" s="102"/>
      <c r="T20" s="64"/>
      <c r="U20" s="64"/>
      <c r="V20" s="64"/>
      <c r="W20" s="64"/>
      <c r="X20" s="64"/>
      <c r="Y20" s="64"/>
      <c r="Z20" s="11"/>
      <c r="AA20" s="10"/>
      <c r="AB20" s="10"/>
      <c r="AC20" s="10"/>
      <c r="AD20" s="10"/>
      <c r="AE20" s="10"/>
      <c r="AF20" s="10"/>
      <c r="AG20" s="10"/>
      <c r="AH20" s="10"/>
      <c r="AI20" s="10"/>
    </row>
    <row r="21" spans="1:35" ht="15.75">
      <c r="A21" s="2"/>
      <c r="B21" s="65">
        <v>20</v>
      </c>
      <c r="C21" s="66" t="s">
        <v>117</v>
      </c>
      <c r="D21" s="105"/>
      <c r="E21" s="81" t="s">
        <v>23</v>
      </c>
      <c r="F21" s="54">
        <v>32</v>
      </c>
      <c r="G21" s="55">
        <v>1.87</v>
      </c>
      <c r="H21" s="56">
        <v>0</v>
      </c>
      <c r="I21" s="92">
        <f>I20</f>
        <v>6.1</v>
      </c>
      <c r="J21" s="93">
        <f>J20</f>
        <v>18.2</v>
      </c>
      <c r="K21" s="71">
        <f t="shared" si="2"/>
        <v>0.33516483516483514</v>
      </c>
      <c r="L21" s="94">
        <f>SQRT((I21*I21)+(G21*G21))*1.96*SQRT(2)</f>
        <v>17.685000822165659</v>
      </c>
      <c r="M21" s="106">
        <v>14.75</v>
      </c>
      <c r="N21" s="71">
        <f t="shared" si="4"/>
        <v>7.8877005347593574</v>
      </c>
      <c r="O21" s="505">
        <f t="shared" si="3"/>
        <v>8.4199314187571872E-9</v>
      </c>
      <c r="P21" s="74">
        <f t="shared" si="6"/>
        <v>5.61</v>
      </c>
      <c r="Q21" s="75" t="str">
        <f t="shared" si="1"/>
        <v>13s(N2,R1)</v>
      </c>
      <c r="R21" s="64"/>
      <c r="S21" s="102"/>
      <c r="T21" s="64"/>
      <c r="U21" s="64"/>
      <c r="V21" s="64"/>
      <c r="W21" s="64"/>
      <c r="X21" s="64"/>
      <c r="Y21" s="64"/>
      <c r="Z21" s="11"/>
      <c r="AA21" s="10"/>
      <c r="AB21" s="10"/>
      <c r="AC21" s="10"/>
      <c r="AD21" s="10"/>
      <c r="AE21" s="10"/>
      <c r="AF21" s="10"/>
      <c r="AG21" s="10"/>
      <c r="AH21" s="10"/>
      <c r="AI21" s="10"/>
    </row>
    <row r="22" spans="1:35" ht="15.75">
      <c r="A22" s="2"/>
      <c r="B22" s="50">
        <v>21</v>
      </c>
      <c r="C22" s="51" t="s">
        <v>118</v>
      </c>
      <c r="D22" s="87" t="s">
        <v>26</v>
      </c>
      <c r="E22" s="77" t="s">
        <v>22</v>
      </c>
      <c r="F22" s="54">
        <v>32</v>
      </c>
      <c r="G22" s="55">
        <v>1.88</v>
      </c>
      <c r="H22" s="56">
        <v>1</v>
      </c>
      <c r="I22" s="88">
        <v>3.6</v>
      </c>
      <c r="J22" s="89">
        <v>6.4</v>
      </c>
      <c r="K22" s="59">
        <f t="shared" si="2"/>
        <v>0.5625</v>
      </c>
      <c r="L22" s="90">
        <f>SQRT(POWER(G22,2)+POWER(I22,2))*1.96*SQRT(2)</f>
        <v>11.257431948717256</v>
      </c>
      <c r="M22" s="107">
        <v>8</v>
      </c>
      <c r="N22" s="59">
        <f t="shared" si="4"/>
        <v>3.7234042553191493</v>
      </c>
      <c r="O22" s="504">
        <f t="shared" si="3"/>
        <v>1.309427651289452</v>
      </c>
      <c r="P22" s="62">
        <f t="shared" si="6"/>
        <v>5.7279664803488499</v>
      </c>
      <c r="Q22" s="63" t="str">
        <f t="shared" si="1"/>
        <v>13s/22s/R4s/41s/8x(N4R2/N2R4)</v>
      </c>
      <c r="R22" s="64"/>
      <c r="S22" s="102"/>
      <c r="T22" s="64"/>
      <c r="U22" s="64"/>
      <c r="V22" s="64"/>
      <c r="W22" s="64"/>
      <c r="X22" s="64"/>
      <c r="Y22" s="64"/>
      <c r="Z22" s="11"/>
      <c r="AA22" s="10"/>
      <c r="AB22" s="10"/>
      <c r="AC22" s="10"/>
      <c r="AD22" s="10"/>
      <c r="AE22" s="10"/>
      <c r="AF22" s="10"/>
      <c r="AG22" s="10"/>
      <c r="AH22" s="10"/>
      <c r="AI22" s="10"/>
    </row>
    <row r="23" spans="1:35" ht="15.75">
      <c r="A23" s="2"/>
      <c r="B23" s="65">
        <v>22</v>
      </c>
      <c r="C23" s="66" t="s">
        <v>118</v>
      </c>
      <c r="D23" s="105"/>
      <c r="E23" s="81" t="s">
        <v>23</v>
      </c>
      <c r="F23" s="54">
        <v>32</v>
      </c>
      <c r="G23" s="55">
        <v>1.58</v>
      </c>
      <c r="H23" s="56">
        <v>0</v>
      </c>
      <c r="I23" s="92">
        <f>I22</f>
        <v>3.6</v>
      </c>
      <c r="J23" s="93">
        <f>J22</f>
        <v>6.4</v>
      </c>
      <c r="K23" s="71">
        <f t="shared" si="2"/>
        <v>0.5625</v>
      </c>
      <c r="L23" s="94">
        <f>SQRT((I23*I23)+(G23*G23))*1.96*SQRT(2)</f>
        <v>10.89745899189348</v>
      </c>
      <c r="M23" s="107">
        <v>8</v>
      </c>
      <c r="N23" s="71">
        <f t="shared" si="4"/>
        <v>5.0632911392405058</v>
      </c>
      <c r="O23" s="505">
        <f t="shared" si="3"/>
        <v>1.831170534286608E-2</v>
      </c>
      <c r="P23" s="74">
        <f t="shared" si="6"/>
        <v>4.74</v>
      </c>
      <c r="Q23" s="75" t="str">
        <f t="shared" si="1"/>
        <v>13s/22s/R4s(N2,R1)</v>
      </c>
      <c r="R23" s="64"/>
      <c r="S23" s="102"/>
      <c r="T23" s="64"/>
      <c r="U23" s="64"/>
      <c r="V23" s="64"/>
      <c r="W23" s="64"/>
      <c r="X23" s="64"/>
      <c r="Y23" s="64"/>
      <c r="Z23" s="11"/>
      <c r="AA23" s="10"/>
      <c r="AB23" s="10"/>
      <c r="AC23" s="10"/>
      <c r="AD23" s="10"/>
      <c r="AE23" s="10"/>
      <c r="AF23" s="10"/>
      <c r="AG23" s="10"/>
      <c r="AH23" s="10"/>
      <c r="AI23" s="10"/>
    </row>
    <row r="24" spans="1:35" ht="15.75">
      <c r="A24" s="2"/>
      <c r="B24" s="50">
        <v>23</v>
      </c>
      <c r="C24" s="51" t="s">
        <v>119</v>
      </c>
      <c r="D24" s="87" t="s">
        <v>21</v>
      </c>
      <c r="E24" s="77" t="s">
        <v>22</v>
      </c>
      <c r="F24" s="54">
        <v>36</v>
      </c>
      <c r="G24" s="55">
        <v>5.0599999999999996</v>
      </c>
      <c r="H24" s="56">
        <v>0</v>
      </c>
      <c r="I24" s="88">
        <v>26.5</v>
      </c>
      <c r="J24" s="89">
        <v>23.2</v>
      </c>
      <c r="K24" s="59">
        <f t="shared" si="2"/>
        <v>1.142241379310345</v>
      </c>
      <c r="L24" s="90">
        <f>SQRT(POWER(G24,2)+POWER(I24,2))*1.96*SQRT(2)</f>
        <v>74.781313036881087</v>
      </c>
      <c r="M24" s="97">
        <v>30.7</v>
      </c>
      <c r="N24" s="59">
        <f t="shared" si="4"/>
        <v>6.0671936758893281</v>
      </c>
      <c r="O24" s="504">
        <f t="shared" si="3"/>
        <v>2.4714863049446478E-4</v>
      </c>
      <c r="P24" s="62">
        <f t="shared" si="6"/>
        <v>15.18</v>
      </c>
      <c r="Q24" s="63" t="str">
        <f t="shared" si="1"/>
        <v>13s(N2,R1)</v>
      </c>
      <c r="R24" s="64"/>
      <c r="S24" s="102"/>
      <c r="T24" s="64"/>
      <c r="U24" s="64"/>
      <c r="V24" s="64"/>
      <c r="W24" s="64"/>
      <c r="X24" s="64"/>
      <c r="Y24" s="64"/>
      <c r="Z24" s="11"/>
      <c r="AA24" s="10"/>
      <c r="AB24" s="10"/>
      <c r="AC24" s="10"/>
      <c r="AD24" s="10"/>
      <c r="AE24" s="10"/>
      <c r="AF24" s="10"/>
      <c r="AG24" s="10"/>
      <c r="AH24" s="10"/>
      <c r="AI24" s="10"/>
    </row>
    <row r="25" spans="1:35" ht="15.75">
      <c r="A25" s="2"/>
      <c r="B25" s="65">
        <v>24</v>
      </c>
      <c r="C25" s="66" t="s">
        <v>119</v>
      </c>
      <c r="D25" s="105"/>
      <c r="E25" s="81" t="s">
        <v>23</v>
      </c>
      <c r="F25" s="54">
        <v>38</v>
      </c>
      <c r="G25" s="55">
        <v>2.72</v>
      </c>
      <c r="H25" s="56">
        <v>0</v>
      </c>
      <c r="I25" s="92">
        <f>I24</f>
        <v>26.5</v>
      </c>
      <c r="J25" s="93">
        <f>J24</f>
        <v>23.2</v>
      </c>
      <c r="K25" s="71">
        <f t="shared" si="2"/>
        <v>1.142241379310345</v>
      </c>
      <c r="L25" s="94">
        <f>SQRT((I25*I25)+(G25*G25))*1.96*SQRT(2)</f>
        <v>73.84016919590583</v>
      </c>
      <c r="M25" s="99">
        <v>30.7</v>
      </c>
      <c r="N25" s="71">
        <f t="shared" si="4"/>
        <v>11.286764705882351</v>
      </c>
      <c r="O25" s="505">
        <f t="shared" si="3"/>
        <v>0</v>
      </c>
      <c r="P25" s="74">
        <f t="shared" si="6"/>
        <v>8.16</v>
      </c>
      <c r="Q25" s="75" t="str">
        <f t="shared" si="1"/>
        <v>13s(N2,R1)</v>
      </c>
      <c r="R25" s="64"/>
      <c r="S25" s="102"/>
      <c r="T25" s="64"/>
      <c r="U25" s="64"/>
      <c r="V25" s="64"/>
      <c r="W25" s="64"/>
      <c r="X25" s="64"/>
      <c r="Y25" s="64"/>
      <c r="Z25" s="11"/>
      <c r="AA25" s="10"/>
      <c r="AB25" s="10"/>
      <c r="AC25" s="10"/>
      <c r="AD25" s="10"/>
      <c r="AE25" s="10"/>
      <c r="AF25" s="10"/>
      <c r="AG25" s="10"/>
      <c r="AH25" s="10"/>
      <c r="AI25" s="10"/>
    </row>
    <row r="26" spans="1:35" ht="15.75">
      <c r="A26" s="2"/>
      <c r="B26" s="50">
        <v>25</v>
      </c>
      <c r="C26" s="51" t="s">
        <v>120</v>
      </c>
      <c r="D26" s="87" t="s">
        <v>21</v>
      </c>
      <c r="E26" s="77" t="s">
        <v>22</v>
      </c>
      <c r="F26" s="54">
        <v>34</v>
      </c>
      <c r="G26" s="55">
        <v>4.38</v>
      </c>
      <c r="H26" s="56">
        <v>0</v>
      </c>
      <c r="I26" s="88">
        <v>5.95</v>
      </c>
      <c r="J26" s="89">
        <v>14.7</v>
      </c>
      <c r="K26" s="59">
        <f t="shared" si="2"/>
        <v>0.40476190476190477</v>
      </c>
      <c r="L26" s="90">
        <f>SQRT(POWER(G26,2)+POWER(I26,2))*1.96*SQRT(2)</f>
        <v>20.479308339882966</v>
      </c>
      <c r="M26" s="108">
        <v>15</v>
      </c>
      <c r="N26" s="59">
        <f t="shared" si="4"/>
        <v>3.4246575342465753</v>
      </c>
      <c r="O26" s="504">
        <f t="shared" si="3"/>
        <v>2.7136108231077261</v>
      </c>
      <c r="P26" s="62">
        <f t="shared" si="6"/>
        <v>13.14</v>
      </c>
      <c r="Q26" s="63" t="str">
        <f t="shared" si="1"/>
        <v>13s/22s/R4s/41s/8x(N4R2/N2R4)</v>
      </c>
      <c r="R26" s="64"/>
      <c r="S26" s="102"/>
      <c r="T26" s="64"/>
      <c r="U26" s="64"/>
      <c r="V26" s="64"/>
      <c r="W26" s="64"/>
      <c r="X26" s="64"/>
      <c r="Y26" s="64"/>
      <c r="Z26" s="11"/>
      <c r="AA26" s="10"/>
      <c r="AB26" s="10"/>
      <c r="AC26" s="10"/>
      <c r="AD26" s="10"/>
      <c r="AE26" s="10"/>
      <c r="AF26" s="10"/>
      <c r="AG26" s="10"/>
      <c r="AH26" s="10"/>
      <c r="AI26" s="10"/>
    </row>
    <row r="27" spans="1:35" ht="15.75">
      <c r="A27" s="2"/>
      <c r="B27" s="65">
        <v>26</v>
      </c>
      <c r="C27" s="66" t="s">
        <v>120</v>
      </c>
      <c r="D27" s="105"/>
      <c r="E27" s="81" t="s">
        <v>23</v>
      </c>
      <c r="F27" s="54">
        <v>34</v>
      </c>
      <c r="G27" s="55">
        <v>2.46</v>
      </c>
      <c r="H27" s="56">
        <v>1</v>
      </c>
      <c r="I27" s="92">
        <f>I26</f>
        <v>5.95</v>
      </c>
      <c r="J27" s="93">
        <f>J26</f>
        <v>14.7</v>
      </c>
      <c r="K27" s="71">
        <f t="shared" si="2"/>
        <v>0.40476190476190477</v>
      </c>
      <c r="L27" s="94">
        <f>SQRT((I27*I27)+(G27*G27))*1.96*SQRT(2)</f>
        <v>17.846572251275596</v>
      </c>
      <c r="M27" s="108">
        <v>15</v>
      </c>
      <c r="N27" s="71">
        <f t="shared" si="4"/>
        <v>5.691056910569106</v>
      </c>
      <c r="O27" s="505">
        <f t="shared" si="3"/>
        <v>1.3882899845718555E-3</v>
      </c>
      <c r="P27" s="74">
        <f t="shared" si="6"/>
        <v>7.4474425140446705</v>
      </c>
      <c r="Q27" s="75" t="str">
        <f t="shared" si="1"/>
        <v>13s/22s/R4s(N2,R1)</v>
      </c>
      <c r="R27" s="64"/>
      <c r="S27" s="102"/>
      <c r="T27" s="64"/>
      <c r="U27" s="64"/>
      <c r="V27" s="64"/>
      <c r="W27" s="64"/>
      <c r="X27" s="64"/>
      <c r="Y27" s="64"/>
      <c r="Z27" s="11"/>
      <c r="AA27" s="10"/>
      <c r="AB27" s="10"/>
      <c r="AC27" s="10"/>
      <c r="AD27" s="10"/>
      <c r="AE27" s="10"/>
      <c r="AF27" s="10"/>
      <c r="AG27" s="10"/>
      <c r="AH27" s="10"/>
      <c r="AI27" s="10"/>
    </row>
    <row r="28" spans="1:35" ht="15.75">
      <c r="A28" s="2"/>
      <c r="B28" s="50">
        <v>27</v>
      </c>
      <c r="C28" s="51" t="s">
        <v>121</v>
      </c>
      <c r="D28" s="87" t="s">
        <v>21</v>
      </c>
      <c r="E28" s="77" t="s">
        <v>22</v>
      </c>
      <c r="F28" s="54">
        <v>33</v>
      </c>
      <c r="G28" s="55">
        <v>4.3</v>
      </c>
      <c r="H28" s="56">
        <v>1</v>
      </c>
      <c r="I28" s="88">
        <v>36.799999999999997</v>
      </c>
      <c r="J28" s="89">
        <v>43.2</v>
      </c>
      <c r="K28" s="59">
        <f t="shared" si="2"/>
        <v>0.85185185185185175</v>
      </c>
      <c r="L28" s="90">
        <f>SQRT(POWER(G28,2)+POWER(I28,2))*1.96*SQRT(2)</f>
        <v>102.6983891597137</v>
      </c>
      <c r="M28" s="85">
        <v>22.27</v>
      </c>
      <c r="N28" s="59">
        <f t="shared" si="4"/>
        <v>4.9465116279069772</v>
      </c>
      <c r="O28" s="504">
        <f t="shared" si="3"/>
        <v>2.8393706323659451E-2</v>
      </c>
      <c r="P28" s="62">
        <f t="shared" si="6"/>
        <v>12.938701635017324</v>
      </c>
      <c r="Q28" s="63" t="str">
        <f t="shared" si="1"/>
        <v>13s/22s/R4s/41s(N4,R1/N2,R2)</v>
      </c>
      <c r="R28" s="64"/>
      <c r="S28" s="102"/>
      <c r="T28" s="64"/>
      <c r="U28" s="64"/>
      <c r="V28" s="64"/>
      <c r="W28" s="64"/>
      <c r="X28" s="64"/>
      <c r="Y28" s="64"/>
      <c r="Z28" s="11"/>
      <c r="AA28" s="10"/>
      <c r="AB28" s="10"/>
      <c r="AC28" s="10"/>
      <c r="AD28" s="10"/>
      <c r="AE28" s="10"/>
      <c r="AF28" s="10"/>
      <c r="AG28" s="10"/>
      <c r="AH28" s="10"/>
      <c r="AI28" s="10"/>
    </row>
    <row r="29" spans="1:35" ht="15.75">
      <c r="A29" s="2"/>
      <c r="B29" s="65">
        <v>28</v>
      </c>
      <c r="C29" s="66" t="s">
        <v>121</v>
      </c>
      <c r="D29" s="105"/>
      <c r="E29" s="81" t="s">
        <v>23</v>
      </c>
      <c r="F29" s="54">
        <v>33</v>
      </c>
      <c r="G29" s="55">
        <v>3.88</v>
      </c>
      <c r="H29" s="56">
        <v>1</v>
      </c>
      <c r="I29" s="92">
        <f>I28</f>
        <v>36.799999999999997</v>
      </c>
      <c r="J29" s="93">
        <f>J28</f>
        <v>43.2</v>
      </c>
      <c r="K29" s="71">
        <f t="shared" si="2"/>
        <v>0.85185185185185175</v>
      </c>
      <c r="L29" s="94">
        <f>SQRT((I29*I29)+(G29*G29))*1.96*SQRT(2)</f>
        <v>102.569794452753</v>
      </c>
      <c r="M29" s="86">
        <v>22.27</v>
      </c>
      <c r="N29" s="71">
        <f t="shared" si="4"/>
        <v>5.481958762886598</v>
      </c>
      <c r="O29" s="505">
        <f t="shared" si="3"/>
        <v>3.4174820223276114E-3</v>
      </c>
      <c r="P29" s="74">
        <f t="shared" si="6"/>
        <v>11.682876358157694</v>
      </c>
      <c r="Q29" s="75" t="str">
        <f t="shared" si="1"/>
        <v>13s/22s/R4s(N2,R1)</v>
      </c>
      <c r="R29" s="64"/>
      <c r="S29" s="102"/>
      <c r="T29" s="64"/>
      <c r="U29" s="64"/>
      <c r="V29" s="64"/>
      <c r="W29" s="64"/>
      <c r="X29" s="64"/>
      <c r="Y29" s="64"/>
      <c r="Z29" s="11"/>
      <c r="AA29" s="10"/>
      <c r="AB29" s="10"/>
      <c r="AC29" s="10"/>
      <c r="AD29" s="10"/>
      <c r="AE29" s="10"/>
      <c r="AF29" s="10"/>
      <c r="AG29" s="10"/>
      <c r="AH29" s="10"/>
      <c r="AI29" s="10"/>
    </row>
    <row r="30" spans="1:35" ht="15.75">
      <c r="A30" s="4"/>
      <c r="B30" s="50">
        <v>29</v>
      </c>
      <c r="C30" s="51" t="s">
        <v>122</v>
      </c>
      <c r="D30" s="87" t="s">
        <v>21</v>
      </c>
      <c r="E30" s="77" t="s">
        <v>22</v>
      </c>
      <c r="F30" s="54">
        <v>22</v>
      </c>
      <c r="G30" s="55">
        <v>2</v>
      </c>
      <c r="H30" s="56">
        <v>6</v>
      </c>
      <c r="I30" s="57">
        <v>21.8</v>
      </c>
      <c r="J30" s="89">
        <v>28.4</v>
      </c>
      <c r="K30" s="59">
        <f t="shared" si="2"/>
        <v>0.76760563380281699</v>
      </c>
      <c r="L30" s="90">
        <f>SQRT(POWER(G30,2)+POWER(I30,2))*1.96*SQRT(2)</f>
        <v>60.680283189846769</v>
      </c>
      <c r="M30" s="109">
        <v>20</v>
      </c>
      <c r="N30" s="80">
        <f t="shared" si="4"/>
        <v>7</v>
      </c>
      <c r="O30" s="504">
        <f t="shared" si="3"/>
        <v>1.8989562478033406E-6</v>
      </c>
      <c r="P30" s="62">
        <f t="shared" si="6"/>
        <v>8.4852813742385695</v>
      </c>
      <c r="Q30" s="63" t="str">
        <f t="shared" si="1"/>
        <v>13s(N2,R1)</v>
      </c>
      <c r="R30" s="64"/>
      <c r="S30" s="102"/>
      <c r="T30" s="64"/>
      <c r="U30" s="64"/>
      <c r="V30" s="64"/>
      <c r="W30" s="64"/>
      <c r="X30" s="64"/>
      <c r="Y30" s="64"/>
      <c r="Z30" s="11"/>
      <c r="AA30" s="10"/>
      <c r="AB30" s="10"/>
      <c r="AC30" s="10"/>
      <c r="AD30" s="10"/>
      <c r="AE30" s="10"/>
      <c r="AF30" s="10"/>
      <c r="AG30" s="10"/>
      <c r="AH30" s="10"/>
      <c r="AI30" s="10"/>
    </row>
    <row r="31" spans="1:35" ht="15.75">
      <c r="A31" s="4"/>
      <c r="B31" s="65">
        <v>30</v>
      </c>
      <c r="C31" s="66" t="s">
        <v>122</v>
      </c>
      <c r="D31" s="105"/>
      <c r="E31" s="81" t="s">
        <v>23</v>
      </c>
      <c r="F31" s="54">
        <v>23</v>
      </c>
      <c r="G31" s="55">
        <v>2.2999999999999998</v>
      </c>
      <c r="H31" s="56">
        <v>5</v>
      </c>
      <c r="I31" s="69">
        <f>I30</f>
        <v>21.8</v>
      </c>
      <c r="J31" s="93">
        <f>J30</f>
        <v>28.4</v>
      </c>
      <c r="K31" s="71">
        <f t="shared" si="2"/>
        <v>0.76760563380281699</v>
      </c>
      <c r="L31" s="94">
        <f>SQRT((I31*I31)+(G31*G31))*1.96*SQRT(2)</f>
        <v>60.761896744588213</v>
      </c>
      <c r="M31" s="110">
        <v>20</v>
      </c>
      <c r="N31" s="84">
        <f t="shared" si="4"/>
        <v>6.5217391304347831</v>
      </c>
      <c r="O31" s="505">
        <f t="shared" si="3"/>
        <v>2.5602850073358496E-5</v>
      </c>
      <c r="P31" s="74">
        <f t="shared" si="6"/>
        <v>8.5211501571090729</v>
      </c>
      <c r="Q31" s="75" t="str">
        <f t="shared" si="1"/>
        <v>13s(N2,R1)</v>
      </c>
      <c r="R31" s="64"/>
      <c r="S31" s="102"/>
      <c r="T31" s="64"/>
      <c r="U31" s="64"/>
      <c r="V31" s="64"/>
      <c r="W31" s="64"/>
      <c r="X31" s="64"/>
      <c r="Y31" s="64"/>
      <c r="Z31" s="11"/>
      <c r="AA31" s="10"/>
      <c r="AB31" s="10"/>
      <c r="AC31" s="10"/>
      <c r="AD31" s="10"/>
      <c r="AE31" s="10"/>
      <c r="AF31" s="10"/>
      <c r="AG31" s="10"/>
      <c r="AH31" s="10"/>
      <c r="AI31" s="10"/>
    </row>
    <row r="32" spans="1:35" ht="15.75">
      <c r="A32" s="4"/>
      <c r="B32" s="50">
        <v>31</v>
      </c>
      <c r="C32" s="51" t="s">
        <v>123</v>
      </c>
      <c r="D32" s="87" t="s">
        <v>21</v>
      </c>
      <c r="E32" s="77" t="s">
        <v>22</v>
      </c>
      <c r="F32" s="54">
        <v>34</v>
      </c>
      <c r="G32" s="55">
        <v>2.2200000000000002</v>
      </c>
      <c r="H32" s="56">
        <v>1</v>
      </c>
      <c r="I32" s="57">
        <v>5.6</v>
      </c>
      <c r="J32" s="89">
        <v>7.5</v>
      </c>
      <c r="K32" s="59">
        <f t="shared" si="2"/>
        <v>0.74666666666666659</v>
      </c>
      <c r="L32" s="90">
        <f>SQRT(POWER(G32,2)+POWER(I32,2))*1.96*SQRT(2)</f>
        <v>16.697635607474488</v>
      </c>
      <c r="M32" s="104">
        <v>10.44</v>
      </c>
      <c r="N32" s="59">
        <f t="shared" si="4"/>
        <v>4.2522522522522515</v>
      </c>
      <c r="O32" s="504">
        <f t="shared" si="3"/>
        <v>0.29593455514287381</v>
      </c>
      <c r="P32" s="62">
        <f t="shared" si="6"/>
        <v>6.7346566356422368</v>
      </c>
      <c r="Q32" s="63" t="str">
        <f t="shared" si="1"/>
        <v>13s/22s/R4s/41s(N4,R1/N2,R2)</v>
      </c>
      <c r="R32" s="111"/>
      <c r="S32" s="102"/>
      <c r="T32" s="64"/>
      <c r="U32" s="64"/>
      <c r="V32" s="64"/>
      <c r="W32" s="64"/>
      <c r="X32" s="64"/>
      <c r="Y32" s="64"/>
      <c r="Z32" s="11"/>
      <c r="AA32" s="10"/>
      <c r="AB32" s="10"/>
      <c r="AC32" s="10"/>
      <c r="AD32" s="10"/>
      <c r="AE32" s="10"/>
      <c r="AF32" s="10"/>
      <c r="AG32" s="10"/>
      <c r="AH32" s="10"/>
      <c r="AI32" s="10"/>
    </row>
    <row r="33" spans="1:35" ht="15.75">
      <c r="A33" s="4"/>
      <c r="B33" s="65">
        <v>32</v>
      </c>
      <c r="C33" s="66" t="s">
        <v>123</v>
      </c>
      <c r="D33" s="105"/>
      <c r="E33" s="81" t="s">
        <v>23</v>
      </c>
      <c r="F33" s="54">
        <v>34</v>
      </c>
      <c r="G33" s="55">
        <v>1.96</v>
      </c>
      <c r="H33" s="56">
        <v>1</v>
      </c>
      <c r="I33" s="69">
        <f>I32</f>
        <v>5.6</v>
      </c>
      <c r="J33" s="93">
        <f>J32</f>
        <v>7.5</v>
      </c>
      <c r="K33" s="71">
        <f t="shared" si="2"/>
        <v>0.74666666666666659</v>
      </c>
      <c r="L33" s="94">
        <f>SQRT((I33*I33)+(G33*G33))*1.96*SQRT(2)</f>
        <v>16.445696492395818</v>
      </c>
      <c r="M33" s="106">
        <v>10.44</v>
      </c>
      <c r="N33" s="71">
        <f t="shared" si="4"/>
        <v>4.8163265306122449</v>
      </c>
      <c r="O33" s="505">
        <f t="shared" si="3"/>
        <v>4.5604595765125211E-2</v>
      </c>
      <c r="P33" s="74">
        <f t="shared" si="6"/>
        <v>5.9644278853885053</v>
      </c>
      <c r="Q33" s="75" t="str">
        <f t="shared" si="1"/>
        <v>13s/22s/R4s/41s(N4,R1/N2,R2)</v>
      </c>
      <c r="R33" s="64"/>
      <c r="S33" s="102"/>
      <c r="T33" s="64"/>
      <c r="U33" s="64"/>
      <c r="V33" s="64"/>
      <c r="W33" s="64"/>
      <c r="X33" s="64"/>
      <c r="Y33" s="64"/>
      <c r="Z33" s="11"/>
      <c r="AA33" s="10"/>
      <c r="AB33" s="10"/>
      <c r="AC33" s="10"/>
      <c r="AD33" s="10"/>
      <c r="AE33" s="10"/>
      <c r="AF33" s="10"/>
      <c r="AG33" s="10"/>
      <c r="AH33" s="10"/>
      <c r="AI33" s="10"/>
    </row>
    <row r="34" spans="1:35" ht="15.75">
      <c r="A34" s="4"/>
      <c r="B34" s="50">
        <v>33</v>
      </c>
      <c r="C34" s="51" t="s">
        <v>124</v>
      </c>
      <c r="D34" s="87" t="s">
        <v>24</v>
      </c>
      <c r="E34" s="77" t="s">
        <v>22</v>
      </c>
      <c r="F34" s="54">
        <v>32</v>
      </c>
      <c r="G34" s="55">
        <v>1.83</v>
      </c>
      <c r="H34" s="56">
        <v>0</v>
      </c>
      <c r="I34" s="88">
        <v>8.6</v>
      </c>
      <c r="J34" s="89">
        <v>14.7</v>
      </c>
      <c r="K34" s="59">
        <f t="shared" si="2"/>
        <v>0.58503401360544216</v>
      </c>
      <c r="L34" s="90">
        <f>SQRT(POWER(G34,2)+POWER(I34,2))*1.96*SQRT(2)</f>
        <v>24.371699581276637</v>
      </c>
      <c r="M34" s="91">
        <v>13.9</v>
      </c>
      <c r="N34" s="59">
        <f t="shared" si="4"/>
        <v>7.5956284153005464</v>
      </c>
      <c r="O34" s="504">
        <f t="shared" si="3"/>
        <v>5.450417894792281E-8</v>
      </c>
      <c r="P34" s="62">
        <f t="shared" si="6"/>
        <v>5.49</v>
      </c>
      <c r="Q34" s="63" t="str">
        <f t="shared" si="1"/>
        <v>13s(N2,R1)</v>
      </c>
      <c r="R34" s="64"/>
      <c r="S34" s="102"/>
      <c r="T34" s="64"/>
      <c r="U34" s="64"/>
      <c r="V34" s="64"/>
      <c r="W34" s="64"/>
      <c r="X34" s="64"/>
      <c r="Y34" s="64"/>
      <c r="Z34" s="11"/>
      <c r="AA34" s="10"/>
      <c r="AB34" s="10"/>
      <c r="AC34" s="10"/>
      <c r="AD34" s="10"/>
      <c r="AE34" s="10"/>
      <c r="AF34" s="10"/>
      <c r="AG34" s="10"/>
      <c r="AH34" s="10"/>
      <c r="AI34" s="10"/>
    </row>
    <row r="35" spans="1:35" ht="15.75">
      <c r="A35" s="4"/>
      <c r="B35" s="65">
        <v>34</v>
      </c>
      <c r="C35" s="66" t="s">
        <v>124</v>
      </c>
      <c r="D35" s="105"/>
      <c r="E35" s="81" t="s">
        <v>23</v>
      </c>
      <c r="F35" s="54">
        <v>32</v>
      </c>
      <c r="G35" s="55">
        <v>1.25</v>
      </c>
      <c r="H35" s="56">
        <v>0</v>
      </c>
      <c r="I35" s="92">
        <f>I34</f>
        <v>8.6</v>
      </c>
      <c r="J35" s="93">
        <f>J34</f>
        <v>14.7</v>
      </c>
      <c r="K35" s="71">
        <f t="shared" si="2"/>
        <v>0.58503401360544216</v>
      </c>
      <c r="L35" s="94">
        <f>SQRT((I35*I35)+(G35*G35))*1.96*SQRT(2)</f>
        <v>24.088471765556235</v>
      </c>
      <c r="M35" s="95">
        <v>13.9</v>
      </c>
      <c r="N35" s="71">
        <f t="shared" si="4"/>
        <v>11.120000000000001</v>
      </c>
      <c r="O35" s="505">
        <f t="shared" si="3"/>
        <v>0</v>
      </c>
      <c r="P35" s="74">
        <f t="shared" si="6"/>
        <v>3.75</v>
      </c>
      <c r="Q35" s="75" t="str">
        <f t="shared" si="1"/>
        <v>13s(N2,R1)</v>
      </c>
      <c r="R35" s="64"/>
      <c r="S35" s="102"/>
      <c r="T35" s="64"/>
      <c r="U35" s="64"/>
      <c r="V35" s="64"/>
      <c r="W35" s="64"/>
      <c r="X35" s="64"/>
      <c r="Y35" s="64"/>
      <c r="Z35" s="11"/>
      <c r="AA35" s="10"/>
      <c r="AB35" s="10"/>
      <c r="AC35" s="10"/>
      <c r="AD35" s="10"/>
      <c r="AE35" s="10"/>
      <c r="AF35" s="10"/>
      <c r="AG35" s="10"/>
      <c r="AH35" s="10"/>
      <c r="AI35" s="10"/>
    </row>
    <row r="36" spans="1:35" ht="15.75">
      <c r="A36" s="4"/>
      <c r="B36" s="50">
        <v>35</v>
      </c>
      <c r="C36" s="51" t="s">
        <v>125</v>
      </c>
      <c r="D36" s="87" t="s">
        <v>24</v>
      </c>
      <c r="E36" s="77" t="s">
        <v>22</v>
      </c>
      <c r="F36" s="54">
        <v>32</v>
      </c>
      <c r="G36" s="55">
        <v>2.31</v>
      </c>
      <c r="H36" s="56">
        <v>0</v>
      </c>
      <c r="I36" s="88">
        <v>13.4</v>
      </c>
      <c r="J36" s="89">
        <v>42.15</v>
      </c>
      <c r="K36" s="59">
        <f t="shared" si="2"/>
        <v>0.31791221826809019</v>
      </c>
      <c r="L36" s="90">
        <f>SQRT(POWER(G36,2)+POWER(I36,2))*1.96*SQRT(2)</f>
        <v>37.690764326556184</v>
      </c>
      <c r="M36" s="112">
        <v>21</v>
      </c>
      <c r="N36" s="59">
        <f t="shared" si="4"/>
        <v>9.0909090909090899</v>
      </c>
      <c r="O36" s="504">
        <f t="shared" si="3"/>
        <v>1.5876189252139739E-12</v>
      </c>
      <c r="P36" s="62">
        <f t="shared" si="6"/>
        <v>6.9300000000000006</v>
      </c>
      <c r="Q36" s="63" t="str">
        <f t="shared" si="1"/>
        <v>13s(N2,R1)</v>
      </c>
      <c r="R36" s="64"/>
      <c r="S36" s="113"/>
      <c r="T36" s="64"/>
      <c r="U36" s="64"/>
      <c r="V36" s="64"/>
      <c r="W36" s="64"/>
      <c r="X36" s="64"/>
      <c r="Y36" s="64"/>
      <c r="Z36" s="11"/>
      <c r="AA36" s="10"/>
      <c r="AB36" s="10"/>
      <c r="AC36" s="10"/>
      <c r="AD36" s="10"/>
      <c r="AE36" s="10"/>
      <c r="AF36" s="10"/>
      <c r="AG36" s="10"/>
      <c r="AH36" s="10"/>
      <c r="AI36" s="10"/>
    </row>
    <row r="37" spans="1:35" ht="15.75">
      <c r="A37" s="4"/>
      <c r="B37" s="65">
        <v>36</v>
      </c>
      <c r="C37" s="66" t="s">
        <v>125</v>
      </c>
      <c r="D37" s="105"/>
      <c r="E37" s="81" t="s">
        <v>23</v>
      </c>
      <c r="F37" s="54">
        <v>32</v>
      </c>
      <c r="G37" s="55">
        <v>1.73</v>
      </c>
      <c r="H37" s="56">
        <v>0</v>
      </c>
      <c r="I37" s="92">
        <f>I36</f>
        <v>13.4</v>
      </c>
      <c r="J37" s="93">
        <f>J36</f>
        <v>42.15</v>
      </c>
      <c r="K37" s="71">
        <f t="shared" si="2"/>
        <v>0.31791221826809019</v>
      </c>
      <c r="L37" s="94">
        <f>SQRT((I37*I37)+(G37*G37))*1.96*SQRT(2)</f>
        <v>37.451174097483246</v>
      </c>
      <c r="M37" s="112">
        <v>21</v>
      </c>
      <c r="N37" s="71">
        <f t="shared" si="4"/>
        <v>12.138728323699421</v>
      </c>
      <c r="O37" s="505">
        <f t="shared" si="3"/>
        <v>0</v>
      </c>
      <c r="P37" s="74">
        <f t="shared" si="6"/>
        <v>5.19</v>
      </c>
      <c r="Q37" s="75" t="str">
        <f t="shared" si="1"/>
        <v>13s(N2,R1)</v>
      </c>
      <c r="R37" s="64"/>
      <c r="S37" s="102"/>
      <c r="T37" s="64"/>
      <c r="U37" s="64"/>
      <c r="V37" s="64"/>
      <c r="W37" s="64"/>
      <c r="X37" s="64"/>
      <c r="Y37" s="64"/>
      <c r="Z37" s="11"/>
      <c r="AA37" s="10"/>
      <c r="AB37" s="10"/>
      <c r="AC37" s="10"/>
      <c r="AD37" s="10"/>
      <c r="AE37" s="10"/>
      <c r="AF37" s="10"/>
      <c r="AG37" s="10"/>
      <c r="AH37" s="10"/>
      <c r="AI37" s="10"/>
    </row>
    <row r="38" spans="1:35" ht="15.75">
      <c r="A38" s="4"/>
      <c r="B38" s="50">
        <v>37</v>
      </c>
      <c r="C38" s="51" t="s">
        <v>126</v>
      </c>
      <c r="D38" s="87" t="s">
        <v>24</v>
      </c>
      <c r="E38" s="77" t="s">
        <v>22</v>
      </c>
      <c r="F38" s="54">
        <v>32</v>
      </c>
      <c r="G38" s="55">
        <v>2.13</v>
      </c>
      <c r="H38" s="56">
        <v>3</v>
      </c>
      <c r="I38" s="88">
        <v>32.200000000000003</v>
      </c>
      <c r="J38" s="89">
        <v>31.8</v>
      </c>
      <c r="K38" s="59">
        <f t="shared" si="2"/>
        <v>1.0125786163522013</v>
      </c>
      <c r="L38" s="90">
        <f>SQRT(POWER(G38,2)+POWER(I38,2))*1.96*SQRT(2)</f>
        <v>89.448907193324629</v>
      </c>
      <c r="M38" s="114">
        <v>20</v>
      </c>
      <c r="N38" s="59">
        <f t="shared" si="4"/>
        <v>7.9812206572769959</v>
      </c>
      <c r="O38" s="504">
        <f t="shared" si="3"/>
        <v>4.5491721500923177E-9</v>
      </c>
      <c r="P38" s="62">
        <f t="shared" si="6"/>
        <v>7.0591855054248285</v>
      </c>
      <c r="Q38" s="63" t="str">
        <f t="shared" si="1"/>
        <v>13s(N2,R1)</v>
      </c>
      <c r="R38" s="64"/>
      <c r="S38" s="102"/>
      <c r="T38" s="64"/>
      <c r="U38" s="64"/>
      <c r="V38" s="64"/>
      <c r="W38" s="64"/>
      <c r="X38" s="64"/>
      <c r="Y38" s="64"/>
      <c r="Z38" s="11"/>
      <c r="AA38" s="10"/>
      <c r="AB38" s="10"/>
      <c r="AC38" s="10"/>
      <c r="AD38" s="10"/>
      <c r="AE38" s="10"/>
      <c r="AF38" s="10"/>
      <c r="AG38" s="10"/>
      <c r="AH38" s="10"/>
      <c r="AI38" s="10"/>
    </row>
    <row r="39" spans="1:35" ht="15.75">
      <c r="A39" s="4"/>
      <c r="B39" s="65">
        <v>38</v>
      </c>
      <c r="C39" s="66" t="s">
        <v>126</v>
      </c>
      <c r="D39" s="105"/>
      <c r="E39" s="81" t="s">
        <v>23</v>
      </c>
      <c r="F39" s="54">
        <v>32</v>
      </c>
      <c r="G39" s="55">
        <v>2.89</v>
      </c>
      <c r="H39" s="56">
        <v>1</v>
      </c>
      <c r="I39" s="92">
        <f>I38</f>
        <v>32.200000000000003</v>
      </c>
      <c r="J39" s="93">
        <f>J38</f>
        <v>31.8</v>
      </c>
      <c r="K39" s="71">
        <f t="shared" si="2"/>
        <v>1.0125786163522013</v>
      </c>
      <c r="L39" s="94">
        <f>SQRT((I39*I39)+(G39*G39))*1.96*SQRT(2)</f>
        <v>89.612610400099385</v>
      </c>
      <c r="M39" s="115">
        <v>20</v>
      </c>
      <c r="N39" s="71">
        <f t="shared" si="4"/>
        <v>6.5743944636678195</v>
      </c>
      <c r="O39" s="505">
        <f t="shared" si="3"/>
        <v>1.9436595288802039E-5</v>
      </c>
      <c r="P39" s="74">
        <f t="shared" si="6"/>
        <v>8.7274795903513862</v>
      </c>
      <c r="Q39" s="75" t="str">
        <f t="shared" si="1"/>
        <v>13s(N2,R1)</v>
      </c>
      <c r="R39" s="64"/>
      <c r="S39" s="102"/>
      <c r="T39" s="64"/>
      <c r="U39" s="64"/>
      <c r="V39" s="64"/>
      <c r="W39" s="64"/>
      <c r="X39" s="64"/>
      <c r="Y39" s="64"/>
      <c r="Z39" s="11"/>
      <c r="AA39" s="10"/>
      <c r="AB39" s="10"/>
      <c r="AC39" s="10"/>
      <c r="AD39" s="10"/>
      <c r="AE39" s="10"/>
      <c r="AF39" s="10"/>
      <c r="AG39" s="10"/>
      <c r="AH39" s="10"/>
      <c r="AI39" s="10"/>
    </row>
    <row r="40" spans="1:35" ht="15.75">
      <c r="A40" s="4"/>
      <c r="B40" s="50">
        <v>39</v>
      </c>
      <c r="C40" s="51" t="s">
        <v>127</v>
      </c>
      <c r="D40" s="87" t="s">
        <v>21</v>
      </c>
      <c r="E40" s="77" t="s">
        <v>22</v>
      </c>
      <c r="F40" s="54">
        <v>34</v>
      </c>
      <c r="G40" s="55">
        <v>3.36</v>
      </c>
      <c r="H40" s="56">
        <v>3</v>
      </c>
      <c r="I40" s="88">
        <v>8.15</v>
      </c>
      <c r="J40" s="89">
        <v>10.8</v>
      </c>
      <c r="K40" s="59">
        <f t="shared" si="2"/>
        <v>0.75462962962962965</v>
      </c>
      <c r="L40" s="90">
        <f>SQRT(POWER(G40,2)+POWER(I40,2))*1.96*SQRT(2)</f>
        <v>24.43517150993625</v>
      </c>
      <c r="M40" s="104">
        <v>15.16</v>
      </c>
      <c r="N40" s="59">
        <f t="shared" si="4"/>
        <v>3.6190476190476191</v>
      </c>
      <c r="O40" s="504">
        <f t="shared" si="3"/>
        <v>1.7043221406613851</v>
      </c>
      <c r="P40" s="62">
        <f t="shared" si="6"/>
        <v>10.516957735010633</v>
      </c>
      <c r="Q40" s="63" t="str">
        <f t="shared" si="1"/>
        <v>13s/22s/R4s/41s/8x(N4R2/N2R4)</v>
      </c>
      <c r="R40" s="64"/>
      <c r="S40" s="102"/>
      <c r="T40" s="64"/>
      <c r="U40" s="64"/>
      <c r="V40" s="64"/>
      <c r="W40" s="64"/>
      <c r="X40" s="64"/>
      <c r="Y40" s="64"/>
      <c r="Z40" s="11"/>
      <c r="AA40" s="10"/>
      <c r="AB40" s="10"/>
      <c r="AC40" s="10"/>
      <c r="AD40" s="10"/>
      <c r="AE40" s="10"/>
      <c r="AF40" s="10"/>
      <c r="AG40" s="10"/>
      <c r="AH40" s="10"/>
      <c r="AI40" s="10"/>
    </row>
    <row r="41" spans="1:35" ht="15.75">
      <c r="A41" s="4"/>
      <c r="B41" s="65">
        <v>40</v>
      </c>
      <c r="C41" s="66" t="s">
        <v>127</v>
      </c>
      <c r="D41" s="105"/>
      <c r="E41" s="81" t="s">
        <v>23</v>
      </c>
      <c r="F41" s="54">
        <v>34</v>
      </c>
      <c r="G41" s="55">
        <v>1.83</v>
      </c>
      <c r="H41" s="56">
        <v>4</v>
      </c>
      <c r="I41" s="92">
        <f>I40</f>
        <v>8.15</v>
      </c>
      <c r="J41" s="93">
        <f>J40</f>
        <v>10.8</v>
      </c>
      <c r="K41" s="71">
        <f t="shared" si="2"/>
        <v>0.75462962962962965</v>
      </c>
      <c r="L41" s="94">
        <f>SQRT((I41*I41)+(G41*G41))*1.96*SQRT(2)</f>
        <v>23.15313413946371</v>
      </c>
      <c r="M41" s="106">
        <v>15.16</v>
      </c>
      <c r="N41" s="71">
        <f t="shared" si="4"/>
        <v>6.0983606557377046</v>
      </c>
      <c r="O41" s="505">
        <f t="shared" si="3"/>
        <v>2.1291419278757218E-4</v>
      </c>
      <c r="P41" s="74">
        <f t="shared" si="6"/>
        <v>6.7926504399976304</v>
      </c>
      <c r="Q41" s="75" t="str">
        <f t="shared" si="1"/>
        <v>13s(N2,R1)</v>
      </c>
      <c r="R41" s="64"/>
      <c r="S41" s="102"/>
      <c r="T41" s="64"/>
      <c r="U41" s="64"/>
      <c r="V41" s="64"/>
      <c r="W41" s="64"/>
      <c r="X41" s="64"/>
      <c r="Y41" s="64"/>
      <c r="Z41" s="11"/>
      <c r="AA41" s="10"/>
      <c r="AB41" s="10"/>
      <c r="AC41" s="10"/>
      <c r="AD41" s="10"/>
      <c r="AE41" s="10"/>
      <c r="AF41" s="10"/>
      <c r="AG41" s="10"/>
      <c r="AH41" s="10"/>
      <c r="AI41" s="10"/>
    </row>
    <row r="42" spans="1:35" ht="15.75">
      <c r="A42" s="4"/>
      <c r="B42" s="50">
        <v>41</v>
      </c>
      <c r="C42" s="51" t="s">
        <v>128</v>
      </c>
      <c r="D42" s="87" t="s">
        <v>21</v>
      </c>
      <c r="E42" s="77" t="s">
        <v>22</v>
      </c>
      <c r="F42" s="54">
        <v>34</v>
      </c>
      <c r="G42" s="55">
        <v>1.92</v>
      </c>
      <c r="H42" s="56">
        <v>1</v>
      </c>
      <c r="I42" s="88">
        <v>2.75</v>
      </c>
      <c r="J42" s="89">
        <v>4.7</v>
      </c>
      <c r="K42" s="59">
        <f t="shared" si="2"/>
        <v>0.58510638297872342</v>
      </c>
      <c r="L42" s="90">
        <f>SQRT(POWER(G42,2)+POWER(I42,2))*1.96*SQRT(2)</f>
        <v>9.2966417850748666</v>
      </c>
      <c r="M42" s="61">
        <v>10</v>
      </c>
      <c r="N42" s="59">
        <f t="shared" si="4"/>
        <v>4.6875</v>
      </c>
      <c r="O42" s="504">
        <f t="shared" si="3"/>
        <v>7.1754228984444168E-2</v>
      </c>
      <c r="P42" s="62">
        <f t="shared" si="6"/>
        <v>5.8461611335986969</v>
      </c>
      <c r="Q42" s="63" t="str">
        <f t="shared" si="1"/>
        <v>13s/22s/R4s/41s(N4,R1/N2,R2)</v>
      </c>
      <c r="R42" s="64"/>
      <c r="S42" s="102"/>
      <c r="T42" s="64"/>
      <c r="U42" s="64"/>
      <c r="V42" s="64"/>
      <c r="W42" s="64"/>
      <c r="X42" s="64"/>
      <c r="Y42" s="64"/>
      <c r="Z42" s="11"/>
      <c r="AA42" s="10"/>
      <c r="AB42" s="10"/>
      <c r="AC42" s="10"/>
      <c r="AD42" s="10"/>
      <c r="AE42" s="10"/>
      <c r="AF42" s="10"/>
      <c r="AG42" s="10"/>
      <c r="AH42" s="10"/>
      <c r="AI42" s="10"/>
    </row>
    <row r="43" spans="1:35" ht="15.75">
      <c r="A43" s="4"/>
      <c r="B43" s="65">
        <v>42</v>
      </c>
      <c r="C43" s="66" t="s">
        <v>128</v>
      </c>
      <c r="D43" s="105"/>
      <c r="E43" s="81" t="s">
        <v>23</v>
      </c>
      <c r="F43" s="54">
        <v>34</v>
      </c>
      <c r="G43" s="55">
        <v>1.7</v>
      </c>
      <c r="H43" s="56">
        <v>1</v>
      </c>
      <c r="I43" s="92">
        <f>I42</f>
        <v>2.75</v>
      </c>
      <c r="J43" s="93">
        <f>J42</f>
        <v>4.7</v>
      </c>
      <c r="K43" s="71">
        <f t="shared" si="2"/>
        <v>0.58510638297872342</v>
      </c>
      <c r="L43" s="94">
        <f>SQRT((I43*I43)+(G43*G43))*1.96*SQRT(2)</f>
        <v>8.9615092478889977</v>
      </c>
      <c r="M43" s="73">
        <v>10</v>
      </c>
      <c r="N43" s="71">
        <f t="shared" si="4"/>
        <v>5.2941176470588234</v>
      </c>
      <c r="O43" s="505">
        <f t="shared" si="3"/>
        <v>7.4084706270793887E-3</v>
      </c>
      <c r="P43" s="74">
        <f t="shared" si="6"/>
        <v>5.1971145840745132</v>
      </c>
      <c r="Q43" s="75" t="str">
        <f t="shared" si="1"/>
        <v>13s/22s/R4s(N2,R1)</v>
      </c>
      <c r="R43" s="64"/>
      <c r="S43" s="102"/>
      <c r="T43" s="64"/>
      <c r="U43" s="64"/>
      <c r="V43" s="64"/>
      <c r="W43" s="64"/>
      <c r="X43" s="64"/>
      <c r="Y43" s="64"/>
      <c r="Z43" s="11"/>
      <c r="AA43" s="10"/>
      <c r="AB43" s="10"/>
      <c r="AC43" s="10"/>
      <c r="AD43" s="10"/>
      <c r="AE43" s="10"/>
      <c r="AF43" s="10"/>
      <c r="AG43" s="10"/>
      <c r="AH43" s="10"/>
      <c r="AI43" s="10"/>
    </row>
    <row r="44" spans="1:35" ht="15.75">
      <c r="A44" s="4"/>
      <c r="B44" s="50">
        <v>43</v>
      </c>
      <c r="C44" s="51" t="s">
        <v>129</v>
      </c>
      <c r="D44" s="87" t="s">
        <v>21</v>
      </c>
      <c r="E44" s="77" t="s">
        <v>22</v>
      </c>
      <c r="F44" s="54">
        <v>34</v>
      </c>
      <c r="G44" s="55">
        <v>2.7</v>
      </c>
      <c r="H44" s="56">
        <v>2</v>
      </c>
      <c r="I44" s="88">
        <v>5.95</v>
      </c>
      <c r="J44" s="89">
        <v>15.3</v>
      </c>
      <c r="K44" s="59">
        <f t="shared" si="2"/>
        <v>0.3888888888888889</v>
      </c>
      <c r="L44" s="90">
        <f>SQRT(POWER(G44,2)+POWER(I44,2))*1.96*SQRT(2)</f>
        <v>18.111184831479139</v>
      </c>
      <c r="M44" s="101">
        <v>13</v>
      </c>
      <c r="N44" s="59">
        <f t="shared" si="4"/>
        <v>4.0740740740740735</v>
      </c>
      <c r="O44" s="504">
        <f t="shared" si="3"/>
        <v>0.50254376146913193</v>
      </c>
      <c r="P44" s="62">
        <f t="shared" si="6"/>
        <v>8.3432607534464616</v>
      </c>
      <c r="Q44" s="63" t="str">
        <f t="shared" si="1"/>
        <v>13s/22s/R4s/41s(N4,R1/N2,R2)</v>
      </c>
      <c r="R44" s="64"/>
      <c r="S44" s="102"/>
      <c r="T44" s="64"/>
      <c r="U44" s="64"/>
      <c r="V44" s="64"/>
      <c r="W44" s="64"/>
      <c r="X44" s="64"/>
      <c r="Y44" s="64"/>
      <c r="Z44" s="11"/>
      <c r="AA44" s="10"/>
      <c r="AB44" s="10"/>
      <c r="AC44" s="10"/>
      <c r="AD44" s="10"/>
      <c r="AE44" s="10"/>
      <c r="AF44" s="10"/>
      <c r="AG44" s="10"/>
      <c r="AH44" s="10"/>
      <c r="AI44" s="10"/>
    </row>
    <row r="45" spans="1:35" ht="15.75">
      <c r="A45" s="4"/>
      <c r="B45" s="65">
        <v>44</v>
      </c>
      <c r="C45" s="66" t="s">
        <v>129</v>
      </c>
      <c r="D45" s="105"/>
      <c r="E45" s="81" t="s">
        <v>23</v>
      </c>
      <c r="F45" s="54">
        <v>35</v>
      </c>
      <c r="G45" s="55">
        <v>2.42</v>
      </c>
      <c r="H45" s="56">
        <v>1</v>
      </c>
      <c r="I45" s="92">
        <f>I44</f>
        <v>5.95</v>
      </c>
      <c r="J45" s="93">
        <f>J44</f>
        <v>15.3</v>
      </c>
      <c r="K45" s="71">
        <f t="shared" si="2"/>
        <v>0.3888888888888889</v>
      </c>
      <c r="L45" s="94">
        <f>SQRT((I45*I45)+(G45*G45))*1.96*SQRT(2)</f>
        <v>17.804504499704567</v>
      </c>
      <c r="M45" s="103">
        <v>13</v>
      </c>
      <c r="N45" s="71">
        <f t="shared" si="4"/>
        <v>4.9586776859504136</v>
      </c>
      <c r="O45" s="505">
        <f t="shared" si="3"/>
        <v>2.7141704143507361E-2</v>
      </c>
      <c r="P45" s="74">
        <f t="shared" si="6"/>
        <v>7.3285469228217401</v>
      </c>
      <c r="Q45" s="75" t="str">
        <f t="shared" si="1"/>
        <v>13s/22s/R4s/41s(N4,R1/N2,R2)</v>
      </c>
      <c r="R45" s="64"/>
      <c r="S45" s="102"/>
      <c r="T45" s="64"/>
      <c r="U45" s="64"/>
      <c r="V45" s="64"/>
      <c r="W45" s="64"/>
      <c r="X45" s="64"/>
      <c r="Y45" s="64"/>
      <c r="Z45" s="11"/>
      <c r="AA45" s="10"/>
      <c r="AB45" s="10"/>
      <c r="AC45" s="10"/>
      <c r="AD45" s="10"/>
      <c r="AE45" s="10"/>
      <c r="AF45" s="10"/>
      <c r="AG45" s="10"/>
      <c r="AH45" s="10"/>
      <c r="AI45" s="10"/>
    </row>
    <row r="46" spans="1:35" ht="15.75">
      <c r="A46" s="4"/>
      <c r="B46" s="50">
        <v>45</v>
      </c>
      <c r="C46" s="51" t="s">
        <v>130</v>
      </c>
      <c r="D46" s="87" t="s">
        <v>21</v>
      </c>
      <c r="E46" s="77" t="s">
        <v>22</v>
      </c>
      <c r="F46" s="54">
        <v>35</v>
      </c>
      <c r="G46" s="55">
        <v>2.35</v>
      </c>
      <c r="H46" s="56">
        <v>1</v>
      </c>
      <c r="I46" s="88">
        <v>19.899999999999999</v>
      </c>
      <c r="J46" s="89">
        <v>32.700000000000003</v>
      </c>
      <c r="K46" s="59">
        <f t="shared" si="2"/>
        <v>0.60856269113149841</v>
      </c>
      <c r="L46" s="90">
        <f>SQRT(POWER(G46,2)+POWER(I46,2))*1.96*SQRT(2)</f>
        <v>55.543266954690374</v>
      </c>
      <c r="M46" s="85">
        <v>12.9</v>
      </c>
      <c r="N46" s="59">
        <f t="shared" si="4"/>
        <v>5.0638297872340425</v>
      </c>
      <c r="O46" s="504">
        <f t="shared" si="3"/>
        <v>1.8274150119024224E-2</v>
      </c>
      <c r="P46" s="62">
        <f t="shared" si="6"/>
        <v>7.1205687975048741</v>
      </c>
      <c r="Q46" s="63" t="str">
        <f t="shared" si="1"/>
        <v>13s/22s/R4s(N2,R1)</v>
      </c>
      <c r="R46" s="64"/>
      <c r="S46" s="102"/>
      <c r="T46" s="64"/>
      <c r="U46" s="64"/>
      <c r="V46" s="64"/>
      <c r="W46" s="64"/>
      <c r="X46" s="64"/>
      <c r="Y46" s="64"/>
      <c r="Z46" s="11"/>
      <c r="AA46" s="10"/>
      <c r="AB46" s="10"/>
      <c r="AC46" s="10"/>
      <c r="AD46" s="10"/>
      <c r="AE46" s="10"/>
      <c r="AF46" s="10"/>
      <c r="AG46" s="10"/>
      <c r="AH46" s="10"/>
      <c r="AI46" s="10"/>
    </row>
    <row r="47" spans="1:35" ht="15.75">
      <c r="A47" s="4"/>
      <c r="B47" s="65">
        <v>46</v>
      </c>
      <c r="C47" s="66" t="s">
        <v>130</v>
      </c>
      <c r="D47" s="105"/>
      <c r="E47" s="81" t="s">
        <v>23</v>
      </c>
      <c r="F47" s="54">
        <v>35</v>
      </c>
      <c r="G47" s="55">
        <v>2.4300000000000002</v>
      </c>
      <c r="H47" s="56">
        <v>0</v>
      </c>
      <c r="I47" s="92">
        <f>I46</f>
        <v>19.899999999999999</v>
      </c>
      <c r="J47" s="93">
        <f>J46</f>
        <v>32.700000000000003</v>
      </c>
      <c r="K47" s="71">
        <f t="shared" si="2"/>
        <v>0.60856269113149841</v>
      </c>
      <c r="L47" s="94">
        <f>SQRT((I47*I47)+(G47*G47))*1.96*SQRT(2)</f>
        <v>55.569709012014805</v>
      </c>
      <c r="M47" s="86">
        <v>12.9</v>
      </c>
      <c r="N47" s="71">
        <f t="shared" si="4"/>
        <v>5.3086419753086416</v>
      </c>
      <c r="O47" s="505">
        <f t="shared" si="3"/>
        <v>6.9866053663991678E-3</v>
      </c>
      <c r="P47" s="74">
        <f t="shared" si="6"/>
        <v>7.29</v>
      </c>
      <c r="Q47" s="75" t="str">
        <f t="shared" si="1"/>
        <v>13s/22s/R4s(N2,R1)</v>
      </c>
      <c r="R47" s="64"/>
      <c r="S47" s="102"/>
      <c r="T47" s="64"/>
      <c r="U47" s="64"/>
      <c r="V47" s="64"/>
      <c r="W47" s="64"/>
      <c r="X47" s="64"/>
      <c r="Y47" s="64"/>
      <c r="Z47" s="11"/>
      <c r="AA47" s="10"/>
      <c r="AB47" s="10"/>
      <c r="AC47" s="10"/>
      <c r="AD47" s="10"/>
      <c r="AE47" s="10"/>
      <c r="AF47" s="10"/>
      <c r="AG47" s="10"/>
      <c r="AH47" s="10"/>
      <c r="AI47" s="10"/>
    </row>
    <row r="48" spans="1:35" ht="15.75">
      <c r="A48" s="4"/>
      <c r="B48" s="50">
        <v>47</v>
      </c>
      <c r="C48" s="51" t="s">
        <v>131</v>
      </c>
      <c r="D48" s="87" t="s">
        <v>21</v>
      </c>
      <c r="E48" s="77" t="s">
        <v>22</v>
      </c>
      <c r="F48" s="54">
        <v>34</v>
      </c>
      <c r="G48" s="55">
        <v>4.32</v>
      </c>
      <c r="H48" s="56">
        <v>2</v>
      </c>
      <c r="I48" s="88">
        <v>7.3</v>
      </c>
      <c r="J48" s="89">
        <v>21.2</v>
      </c>
      <c r="K48" s="59">
        <f t="shared" si="2"/>
        <v>0.34433962264150941</v>
      </c>
      <c r="L48" s="90">
        <f>SQRT(POWER(G48,2)+POWER(I48,2))*1.96*SQRT(2)</f>
        <v>23.512224047928775</v>
      </c>
      <c r="M48" s="91">
        <v>16.3</v>
      </c>
      <c r="N48" s="80">
        <f t="shared" si="4"/>
        <v>3.3101851851851851</v>
      </c>
      <c r="O48" s="504">
        <f t="shared" si="3"/>
        <v>3.513353712140499</v>
      </c>
      <c r="P48" s="62">
        <f t="shared" si="6"/>
        <v>13.113412980608825</v>
      </c>
      <c r="Q48" s="63" t="str">
        <f t="shared" si="1"/>
        <v>13s/22s/R4s/41s/8x(N4R2/N2R4)</v>
      </c>
      <c r="R48" s="64"/>
      <c r="S48" s="102"/>
      <c r="T48" s="64"/>
      <c r="U48" s="64"/>
      <c r="V48" s="64"/>
      <c r="W48" s="64"/>
      <c r="X48" s="64"/>
      <c r="Y48" s="64"/>
      <c r="Z48" s="11"/>
      <c r="AA48" s="10"/>
      <c r="AB48" s="10"/>
      <c r="AC48" s="10"/>
      <c r="AD48" s="10"/>
      <c r="AE48" s="10"/>
      <c r="AF48" s="10"/>
      <c r="AG48" s="10"/>
      <c r="AH48" s="10"/>
      <c r="AI48" s="10"/>
    </row>
    <row r="49" spans="1:35" ht="15.75">
      <c r="A49" s="4"/>
      <c r="B49" s="65">
        <v>48</v>
      </c>
      <c r="C49" s="66" t="s">
        <v>131</v>
      </c>
      <c r="D49" s="105"/>
      <c r="E49" s="81" t="s">
        <v>23</v>
      </c>
      <c r="F49" s="54">
        <v>34</v>
      </c>
      <c r="G49" s="55">
        <v>3.61</v>
      </c>
      <c r="H49" s="56">
        <v>2</v>
      </c>
      <c r="I49" s="92">
        <f>I48</f>
        <v>7.3</v>
      </c>
      <c r="J49" s="93">
        <f>J48</f>
        <v>21.2</v>
      </c>
      <c r="K49" s="71">
        <f t="shared" si="2"/>
        <v>0.34433962264150941</v>
      </c>
      <c r="L49" s="94">
        <f>SQRT((I49*I49)+(G49*G49))*1.96*SQRT(2)</f>
        <v>22.573567700299392</v>
      </c>
      <c r="M49" s="95">
        <v>16.3</v>
      </c>
      <c r="N49" s="84">
        <f t="shared" si="4"/>
        <v>3.9612188365650973</v>
      </c>
      <c r="O49" s="505">
        <f t="shared" si="3"/>
        <v>0.69232939898862256</v>
      </c>
      <c r="P49" s="74">
        <f t="shared" si="6"/>
        <v>11.013123989132239</v>
      </c>
      <c r="Q49" s="75" t="str">
        <f t="shared" si="1"/>
        <v>13s/22s/R4s/41s/8x(N4R2/N2R4)</v>
      </c>
      <c r="R49" s="64"/>
      <c r="S49" s="113"/>
      <c r="T49" s="64"/>
      <c r="U49" s="64"/>
      <c r="V49" s="64"/>
      <c r="W49" s="64"/>
      <c r="X49" s="64"/>
      <c r="Y49" s="64"/>
      <c r="Z49" s="11"/>
      <c r="AA49" s="10"/>
      <c r="AB49" s="10"/>
      <c r="AC49" s="10"/>
      <c r="AD49" s="10"/>
      <c r="AE49" s="10"/>
      <c r="AF49" s="10"/>
      <c r="AG49" s="10"/>
      <c r="AH49" s="10"/>
      <c r="AI49" s="10"/>
    </row>
    <row r="50" spans="1:35" ht="15.75">
      <c r="A50" s="4"/>
      <c r="B50" s="50">
        <v>49</v>
      </c>
      <c r="C50" s="51" t="s">
        <v>132</v>
      </c>
      <c r="D50" s="87" t="s">
        <v>21</v>
      </c>
      <c r="E50" s="77" t="s">
        <v>22</v>
      </c>
      <c r="F50" s="54">
        <v>34</v>
      </c>
      <c r="G50" s="55">
        <v>3.51</v>
      </c>
      <c r="H50" s="56">
        <v>3</v>
      </c>
      <c r="I50" s="88">
        <v>7.8</v>
      </c>
      <c r="J50" s="89">
        <v>20.399999999999999</v>
      </c>
      <c r="K50" s="59">
        <f t="shared" si="2"/>
        <v>0.38235294117647062</v>
      </c>
      <c r="L50" s="90">
        <f>SQRT(POWER(G50,2)+POWER(I50,2))*1.96*SQRT(2)</f>
        <v>23.708725826581233</v>
      </c>
      <c r="M50" s="116">
        <v>17</v>
      </c>
      <c r="N50" s="59">
        <f t="shared" si="4"/>
        <v>3.9886039886039888</v>
      </c>
      <c r="O50" s="504">
        <f t="shared" si="3"/>
        <v>0.64122863173824429</v>
      </c>
      <c r="P50" s="62">
        <f t="shared" si="6"/>
        <v>10.949013654206482</v>
      </c>
      <c r="Q50" s="63" t="str">
        <f t="shared" si="1"/>
        <v>13s/22s/R4s/41s/8x(N4R2/N2R4)</v>
      </c>
      <c r="R50" s="64"/>
      <c r="S50" s="102"/>
      <c r="T50" s="64"/>
      <c r="U50" s="64"/>
      <c r="V50" s="64"/>
      <c r="W50" s="64"/>
      <c r="X50" s="64"/>
      <c r="Y50" s="64"/>
      <c r="Z50" s="11"/>
      <c r="AA50" s="10"/>
      <c r="AB50" s="10"/>
      <c r="AC50" s="10"/>
      <c r="AD50" s="10"/>
      <c r="AE50" s="10"/>
      <c r="AF50" s="10"/>
      <c r="AG50" s="10"/>
      <c r="AH50" s="10"/>
      <c r="AI50" s="10"/>
    </row>
    <row r="51" spans="1:35" ht="15.75">
      <c r="A51" s="4"/>
      <c r="B51" s="65">
        <v>50</v>
      </c>
      <c r="C51" s="66" t="s">
        <v>132</v>
      </c>
      <c r="D51" s="105"/>
      <c r="E51" s="81" t="s">
        <v>23</v>
      </c>
      <c r="F51" s="54">
        <v>34</v>
      </c>
      <c r="G51" s="55">
        <v>3.68</v>
      </c>
      <c r="H51" s="56">
        <v>3</v>
      </c>
      <c r="I51" s="92">
        <f>I50</f>
        <v>7.8</v>
      </c>
      <c r="J51" s="93">
        <f>J50</f>
        <v>20.399999999999999</v>
      </c>
      <c r="K51" s="71">
        <f t="shared" si="2"/>
        <v>0.38235294117647062</v>
      </c>
      <c r="L51" s="94">
        <f>SQRT((I51*I51)+(G51*G51))*1.96*SQRT(2)</f>
        <v>23.905958581073467</v>
      </c>
      <c r="M51" s="95">
        <v>17</v>
      </c>
      <c r="N51" s="71">
        <f t="shared" si="4"/>
        <v>3.8043478260869565</v>
      </c>
      <c r="O51" s="505">
        <f t="shared" si="3"/>
        <v>1.0601563130753888</v>
      </c>
      <c r="P51" s="74">
        <f t="shared" si="6"/>
        <v>11.440349645006485</v>
      </c>
      <c r="Q51" s="75" t="str">
        <f t="shared" si="1"/>
        <v>13s/22s/R4s/41s/8x(N4R2/N2R4)</v>
      </c>
      <c r="R51" s="64"/>
      <c r="S51" s="102"/>
      <c r="T51" s="64"/>
      <c r="U51" s="64"/>
      <c r="V51" s="64"/>
      <c r="W51" s="64"/>
      <c r="X51" s="64"/>
      <c r="Y51" s="64"/>
      <c r="Z51" s="11"/>
      <c r="AA51" s="10"/>
      <c r="AB51" s="10"/>
      <c r="AC51" s="10"/>
      <c r="AD51" s="10"/>
      <c r="AE51" s="10"/>
      <c r="AF51" s="10"/>
      <c r="AG51" s="10"/>
      <c r="AH51" s="10"/>
      <c r="AI51" s="10"/>
    </row>
    <row r="52" spans="1:35" ht="15.75">
      <c r="A52" s="4"/>
      <c r="B52" s="50">
        <v>51</v>
      </c>
      <c r="C52" s="51" t="s">
        <v>133</v>
      </c>
      <c r="D52" s="87" t="s">
        <v>21</v>
      </c>
      <c r="E52" s="77" t="s">
        <v>22</v>
      </c>
      <c r="F52" s="54">
        <v>34</v>
      </c>
      <c r="G52" s="55">
        <v>2.5</v>
      </c>
      <c r="H52" s="56">
        <v>1</v>
      </c>
      <c r="I52" s="88">
        <v>8.6</v>
      </c>
      <c r="J52" s="89">
        <v>17.5</v>
      </c>
      <c r="K52" s="59">
        <f t="shared" si="2"/>
        <v>0.49142857142857138</v>
      </c>
      <c r="L52" s="90">
        <f>SQRT(POWER(G52,2)+POWER(I52,2))*1.96*SQRT(2)</f>
        <v>24.82477536655669</v>
      </c>
      <c r="M52" s="117">
        <v>11.97</v>
      </c>
      <c r="N52" s="80">
        <f t="shared" si="4"/>
        <v>4.3879999999999999</v>
      </c>
      <c r="O52" s="504">
        <f t="shared" si="3"/>
        <v>0.19384993623470237</v>
      </c>
      <c r="P52" s="62">
        <f t="shared" si="6"/>
        <v>7.5663729752107782</v>
      </c>
      <c r="Q52" s="63" t="str">
        <f t="shared" si="1"/>
        <v>13s/22s/R4s/41s(N4,R1/N2,R2)</v>
      </c>
      <c r="R52" s="64"/>
      <c r="S52" s="102"/>
      <c r="T52" s="64"/>
      <c r="U52" s="64"/>
      <c r="V52" s="64"/>
      <c r="W52" s="64"/>
      <c r="X52" s="64"/>
      <c r="Y52" s="64"/>
      <c r="Z52" s="11"/>
      <c r="AA52" s="10"/>
      <c r="AB52" s="10"/>
      <c r="AC52" s="10"/>
      <c r="AD52" s="10"/>
      <c r="AE52" s="10"/>
      <c r="AF52" s="10"/>
      <c r="AG52" s="10"/>
      <c r="AH52" s="10"/>
      <c r="AI52" s="10"/>
    </row>
    <row r="53" spans="1:35" ht="15.75">
      <c r="A53" s="4"/>
      <c r="B53" s="65">
        <v>52</v>
      </c>
      <c r="C53" s="66" t="s">
        <v>133</v>
      </c>
      <c r="D53" s="105"/>
      <c r="E53" s="81" t="s">
        <v>23</v>
      </c>
      <c r="F53" s="54">
        <v>34</v>
      </c>
      <c r="G53" s="55">
        <v>1.72</v>
      </c>
      <c r="H53" s="56">
        <v>1</v>
      </c>
      <c r="I53" s="92">
        <f>I52</f>
        <v>8.6</v>
      </c>
      <c r="J53" s="93">
        <f>J52</f>
        <v>17.5</v>
      </c>
      <c r="K53" s="71">
        <f t="shared" si="2"/>
        <v>0.49142857142857138</v>
      </c>
      <c r="L53" s="94">
        <f>SQRT((I53*I53)+(G53*G53))*1.96*SQRT(2)</f>
        <v>24.310068919688401</v>
      </c>
      <c r="M53" s="118">
        <v>11.97</v>
      </c>
      <c r="N53" s="84">
        <f t="shared" si="4"/>
        <v>6.3779069767441863</v>
      </c>
      <c r="O53" s="505">
        <f t="shared" si="3"/>
        <v>5.3608752526024261E-5</v>
      </c>
      <c r="P53" s="74">
        <f t="shared" si="6"/>
        <v>5.2560060882765347</v>
      </c>
      <c r="Q53" s="75" t="str">
        <f t="shared" si="1"/>
        <v>13s(N2,R1)</v>
      </c>
      <c r="R53" s="64"/>
      <c r="S53" s="102"/>
      <c r="T53" s="64"/>
      <c r="U53" s="64"/>
      <c r="V53" s="64"/>
      <c r="W53" s="64"/>
      <c r="X53" s="64"/>
      <c r="Y53" s="64"/>
      <c r="Z53" s="11"/>
      <c r="AA53" s="10"/>
      <c r="AB53" s="10"/>
      <c r="AC53" s="10"/>
      <c r="AD53" s="10"/>
      <c r="AE53" s="10"/>
      <c r="AF53" s="10"/>
      <c r="AG53" s="10"/>
      <c r="AH53" s="10"/>
      <c r="AI53" s="10"/>
    </row>
    <row r="54" spans="1:35" ht="15.75">
      <c r="A54" s="4"/>
      <c r="B54" s="50">
        <v>53</v>
      </c>
      <c r="C54" s="51" t="s">
        <v>134</v>
      </c>
      <c r="D54" s="52" t="s">
        <v>24</v>
      </c>
      <c r="E54" s="77" t="s">
        <v>22</v>
      </c>
      <c r="F54" s="54">
        <v>32</v>
      </c>
      <c r="G54" s="55">
        <v>1.05</v>
      </c>
      <c r="H54" s="56">
        <v>0</v>
      </c>
      <c r="I54" s="88">
        <v>11.7</v>
      </c>
      <c r="J54" s="89">
        <v>29.9</v>
      </c>
      <c r="K54" s="59">
        <f t="shared" si="2"/>
        <v>0.39130434782608697</v>
      </c>
      <c r="L54" s="90">
        <f>SQRT(POWER(G54,2)+POWER(I54,2))*1.96*SQRT(2)</f>
        <v>32.561080694596114</v>
      </c>
      <c r="M54" s="119">
        <v>17.7</v>
      </c>
      <c r="N54" s="59">
        <f t="shared" si="4"/>
        <v>16.857142857142854</v>
      </c>
      <c r="O54" s="504">
        <f t="shared" si="3"/>
        <v>0</v>
      </c>
      <c r="P54" s="62">
        <f t="shared" si="6"/>
        <v>3.15</v>
      </c>
      <c r="Q54" s="63" t="str">
        <f t="shared" si="1"/>
        <v>13s(N2,R1)</v>
      </c>
      <c r="R54" s="64"/>
      <c r="S54" s="102"/>
      <c r="T54" s="64"/>
      <c r="U54" s="64"/>
      <c r="V54" s="64"/>
      <c r="W54" s="64"/>
      <c r="X54" s="64"/>
      <c r="Y54" s="64"/>
      <c r="Z54" s="11"/>
      <c r="AA54" s="10"/>
      <c r="AB54" s="10"/>
      <c r="AC54" s="10"/>
      <c r="AD54" s="10"/>
      <c r="AE54" s="10"/>
      <c r="AF54" s="10"/>
      <c r="AG54" s="10"/>
      <c r="AH54" s="10"/>
      <c r="AI54" s="10"/>
    </row>
    <row r="55" spans="1:35" ht="15.75">
      <c r="A55" s="4"/>
      <c r="B55" s="65">
        <v>54</v>
      </c>
      <c r="C55" s="66" t="s">
        <v>134</v>
      </c>
      <c r="D55" s="65"/>
      <c r="E55" s="81" t="s">
        <v>23</v>
      </c>
      <c r="F55" s="54">
        <v>32</v>
      </c>
      <c r="G55" s="55">
        <v>1.1299999999999999</v>
      </c>
      <c r="H55" s="56">
        <v>0</v>
      </c>
      <c r="I55" s="92">
        <f>I54</f>
        <v>11.7</v>
      </c>
      <c r="J55" s="93">
        <f>J54</f>
        <v>29.9</v>
      </c>
      <c r="K55" s="71">
        <f t="shared" si="2"/>
        <v>0.39130434782608697</v>
      </c>
      <c r="L55" s="94">
        <f>SQRT((I55*I55)+(G55*G55))*1.96*SQRT(2)</f>
        <v>32.581650143600768</v>
      </c>
      <c r="M55" s="99">
        <v>17.7</v>
      </c>
      <c r="N55" s="71">
        <f t="shared" si="4"/>
        <v>15.663716814159294</v>
      </c>
      <c r="O55" s="505">
        <f t="shared" si="3"/>
        <v>0</v>
      </c>
      <c r="P55" s="74">
        <f t="shared" si="6"/>
        <v>3.3899999999999997</v>
      </c>
      <c r="Q55" s="75" t="str">
        <f t="shared" si="1"/>
        <v>13s(N2,R1)</v>
      </c>
      <c r="R55" s="64"/>
      <c r="S55" s="102"/>
      <c r="T55" s="64"/>
      <c r="U55" s="64"/>
      <c r="V55" s="64"/>
      <c r="W55" s="64"/>
      <c r="X55" s="64"/>
      <c r="Y55" s="64"/>
      <c r="Z55" s="11"/>
      <c r="AA55" s="10"/>
      <c r="AB55" s="10"/>
      <c r="AC55" s="10"/>
      <c r="AD55" s="10"/>
      <c r="AE55" s="10"/>
      <c r="AF55" s="10"/>
      <c r="AG55" s="10"/>
      <c r="AH55" s="10"/>
      <c r="AI55" s="10"/>
    </row>
    <row r="56" spans="1:35" ht="15.75">
      <c r="A56" s="4"/>
      <c r="B56" s="50">
        <v>55</v>
      </c>
      <c r="C56" s="51" t="s">
        <v>135</v>
      </c>
      <c r="D56" s="87" t="s">
        <v>24</v>
      </c>
      <c r="E56" s="77" t="s">
        <v>22</v>
      </c>
      <c r="F56" s="54">
        <v>32</v>
      </c>
      <c r="G56" s="55">
        <v>1.45</v>
      </c>
      <c r="H56" s="56">
        <v>0</v>
      </c>
      <c r="I56" s="88">
        <v>22.8</v>
      </c>
      <c r="J56" s="89">
        <v>40</v>
      </c>
      <c r="K56" s="59">
        <f t="shared" si="2"/>
        <v>0.57000000000000006</v>
      </c>
      <c r="L56" s="90">
        <f>SQRT(POWER(G56,2)+POWER(I56,2))*1.96*SQRT(2)</f>
        <v>63.326050058408029</v>
      </c>
      <c r="M56" s="85">
        <v>15.16</v>
      </c>
      <c r="N56" s="59">
        <f t="shared" si="4"/>
        <v>10.455172413793104</v>
      </c>
      <c r="O56" s="504">
        <f t="shared" si="3"/>
        <v>0</v>
      </c>
      <c r="P56" s="62">
        <f t="shared" si="6"/>
        <v>4.3499999999999996</v>
      </c>
      <c r="Q56" s="63" t="str">
        <f t="shared" si="1"/>
        <v>13s(N2,R1)</v>
      </c>
      <c r="R56" s="64"/>
      <c r="S56" s="102"/>
      <c r="T56" s="64"/>
      <c r="U56" s="64"/>
      <c r="V56" s="64"/>
      <c r="W56" s="64"/>
      <c r="X56" s="64"/>
      <c r="Y56" s="64"/>
      <c r="Z56" s="11"/>
      <c r="AA56" s="10"/>
      <c r="AB56" s="10"/>
      <c r="AC56" s="10"/>
      <c r="AD56" s="10"/>
      <c r="AE56" s="10"/>
      <c r="AF56" s="10"/>
      <c r="AG56" s="10"/>
      <c r="AH56" s="10"/>
      <c r="AI56" s="10"/>
    </row>
    <row r="57" spans="1:35" ht="15.75">
      <c r="A57" s="4"/>
      <c r="B57" s="65">
        <v>56</v>
      </c>
      <c r="C57" s="66" t="s">
        <v>135</v>
      </c>
      <c r="D57" s="105"/>
      <c r="E57" s="81" t="s">
        <v>23</v>
      </c>
      <c r="F57" s="54">
        <v>32</v>
      </c>
      <c r="G57" s="55">
        <v>1.74</v>
      </c>
      <c r="H57" s="56">
        <v>1</v>
      </c>
      <c r="I57" s="92">
        <f>I56</f>
        <v>22.8</v>
      </c>
      <c r="J57" s="93">
        <f>J56</f>
        <v>40</v>
      </c>
      <c r="K57" s="71">
        <f t="shared" si="2"/>
        <v>0.57000000000000006</v>
      </c>
      <c r="L57" s="94">
        <f>SQRT((I57*I57)+(G57*G57))*1.96*SQRT(2)</f>
        <v>63.382145311751643</v>
      </c>
      <c r="M57" s="86">
        <v>15.16</v>
      </c>
      <c r="N57" s="71">
        <f t="shared" si="4"/>
        <v>8.137931034482758</v>
      </c>
      <c r="O57" s="505">
        <f t="shared" si="3"/>
        <v>1.590583220689723E-9</v>
      </c>
      <c r="P57" s="74">
        <f t="shared" si="6"/>
        <v>5.3149223888971324</v>
      </c>
      <c r="Q57" s="75" t="str">
        <f t="shared" si="1"/>
        <v>13s(N2,R1)</v>
      </c>
      <c r="R57" s="64"/>
      <c r="S57" s="102"/>
      <c r="T57" s="64"/>
      <c r="U57" s="64"/>
      <c r="V57" s="64"/>
      <c r="W57" s="64"/>
      <c r="X57" s="64"/>
      <c r="Y57" s="64"/>
      <c r="Z57" s="11"/>
      <c r="AA57" s="10"/>
      <c r="AB57" s="10"/>
      <c r="AC57" s="10"/>
      <c r="AD57" s="10"/>
      <c r="AE57" s="10"/>
      <c r="AF57" s="10"/>
      <c r="AG57" s="10"/>
      <c r="AH57" s="10"/>
      <c r="AI57" s="10"/>
    </row>
    <row r="58" spans="1:35" ht="15.75">
      <c r="A58" s="4"/>
      <c r="B58" s="50">
        <v>57</v>
      </c>
      <c r="C58" s="51" t="s">
        <v>136</v>
      </c>
      <c r="D58" s="87" t="s">
        <v>24</v>
      </c>
      <c r="E58" s="77" t="s">
        <v>22</v>
      </c>
      <c r="F58" s="54">
        <v>32</v>
      </c>
      <c r="G58" s="55">
        <v>1.82</v>
      </c>
      <c r="H58" s="56">
        <v>2</v>
      </c>
      <c r="I58" s="88">
        <v>19.7</v>
      </c>
      <c r="J58" s="89">
        <v>24.3</v>
      </c>
      <c r="K58" s="59">
        <f t="shared" si="2"/>
        <v>0.81069958847736623</v>
      </c>
      <c r="L58" s="90">
        <f>SQRT(POWER(G58,2)+POWER(I58,2))*1.96*SQRT(2)</f>
        <v>54.838152044721568</v>
      </c>
      <c r="M58" s="107">
        <v>20</v>
      </c>
      <c r="N58" s="59">
        <f t="shared" si="4"/>
        <v>9.8901098901098905</v>
      </c>
      <c r="O58" s="504">
        <f t="shared" si="3"/>
        <v>0</v>
      </c>
      <c r="P58" s="62">
        <f t="shared" si="6"/>
        <v>5.8147742862470597</v>
      </c>
      <c r="Q58" s="63" t="str">
        <f t="shared" si="1"/>
        <v>13s(N2,R1)</v>
      </c>
      <c r="R58" s="64"/>
      <c r="S58" s="102"/>
      <c r="T58" s="64"/>
      <c r="U58" s="64"/>
      <c r="V58" s="64"/>
      <c r="W58" s="64"/>
      <c r="X58" s="64"/>
      <c r="Y58" s="64"/>
      <c r="Z58" s="11"/>
      <c r="AA58" s="10"/>
      <c r="AB58" s="10"/>
      <c r="AC58" s="10"/>
      <c r="AD58" s="10"/>
      <c r="AE58" s="10"/>
      <c r="AF58" s="10"/>
      <c r="AG58" s="10"/>
      <c r="AH58" s="10"/>
      <c r="AI58" s="10"/>
    </row>
    <row r="59" spans="1:35" ht="15.75">
      <c r="A59" s="4"/>
      <c r="B59" s="65">
        <v>58</v>
      </c>
      <c r="C59" s="66" t="s">
        <v>136</v>
      </c>
      <c r="D59" s="65"/>
      <c r="E59" s="120" t="s">
        <v>23</v>
      </c>
      <c r="F59" s="54">
        <v>32</v>
      </c>
      <c r="G59" s="55">
        <v>2.0299999999999998</v>
      </c>
      <c r="H59" s="56">
        <v>3</v>
      </c>
      <c r="I59" s="92">
        <f>I58</f>
        <v>19.7</v>
      </c>
      <c r="J59" s="93">
        <f>J58</f>
        <v>24.3</v>
      </c>
      <c r="K59" s="71">
        <f t="shared" si="2"/>
        <v>0.81069958847736623</v>
      </c>
      <c r="L59" s="94">
        <f>SQRT((I59*I59)+(G59*G59))*1.96*SQRT(2)</f>
        <v>54.894761014872806</v>
      </c>
      <c r="M59" s="107">
        <v>20</v>
      </c>
      <c r="N59" s="71">
        <f t="shared" si="4"/>
        <v>8.3743842364532028</v>
      </c>
      <c r="O59" s="505">
        <f t="shared" si="3"/>
        <v>3.1129543387464764E-10</v>
      </c>
      <c r="P59" s="74">
        <f t="shared" si="6"/>
        <v>6.788821694521074</v>
      </c>
      <c r="Q59" s="121" t="str">
        <f t="shared" si="1"/>
        <v>13s(N2,R1)</v>
      </c>
      <c r="R59" s="64"/>
      <c r="S59" s="102"/>
      <c r="T59" s="64"/>
      <c r="U59" s="64"/>
      <c r="V59" s="64"/>
      <c r="W59" s="64"/>
      <c r="X59" s="64"/>
      <c r="Y59" s="64"/>
      <c r="Z59" s="11"/>
      <c r="AA59" s="10"/>
      <c r="AB59" s="10"/>
      <c r="AC59" s="10"/>
      <c r="AD59" s="10"/>
      <c r="AE59" s="10"/>
      <c r="AF59" s="10"/>
      <c r="AG59" s="10"/>
      <c r="AH59" s="10"/>
      <c r="AI59" s="10"/>
    </row>
    <row r="60" spans="1:35" ht="15.75">
      <c r="A60" s="4"/>
      <c r="B60" s="122">
        <v>59</v>
      </c>
      <c r="C60" s="123" t="s">
        <v>137</v>
      </c>
      <c r="D60" s="124" t="s">
        <v>27</v>
      </c>
      <c r="E60" s="125" t="s">
        <v>22</v>
      </c>
      <c r="F60" s="126">
        <v>34</v>
      </c>
      <c r="G60" s="127">
        <v>1.89</v>
      </c>
      <c r="H60" s="128">
        <v>0</v>
      </c>
      <c r="I60" s="129">
        <v>4.5999999999999996</v>
      </c>
      <c r="J60" s="130">
        <v>5.6</v>
      </c>
      <c r="K60" s="131">
        <f t="shared" si="2"/>
        <v>0.8214285714285714</v>
      </c>
      <c r="L60" s="132">
        <f t="shared" ref="L60:L102" si="7">SQRT(POWER(G60,2)+POWER(I60,2))*1.96*SQRT(2)</f>
        <v>13.784834809311283</v>
      </c>
      <c r="M60" s="133">
        <v>8</v>
      </c>
      <c r="N60" s="131">
        <f t="shared" si="4"/>
        <v>4.2328042328042335</v>
      </c>
      <c r="O60" s="504">
        <f t="shared" si="3"/>
        <v>0.31398822678803118</v>
      </c>
      <c r="P60" s="134">
        <f t="shared" si="6"/>
        <v>5.67</v>
      </c>
      <c r="Q60" s="63" t="str">
        <f t="shared" si="1"/>
        <v>13s/22s/R4s/41s(N4,R1/N2,R2)</v>
      </c>
      <c r="R60" s="64"/>
      <c r="S60" s="102"/>
      <c r="T60" s="64"/>
      <c r="U60" s="64"/>
      <c r="V60" s="64"/>
      <c r="W60" s="64"/>
      <c r="X60" s="64"/>
      <c r="Y60" s="64"/>
      <c r="Z60" s="11"/>
      <c r="AA60" s="10"/>
      <c r="AB60" s="10"/>
      <c r="AC60" s="10"/>
      <c r="AD60" s="10"/>
      <c r="AE60" s="10"/>
      <c r="AF60" s="10"/>
      <c r="AG60" s="10"/>
      <c r="AH60" s="10"/>
      <c r="AI60" s="10"/>
    </row>
    <row r="61" spans="1:35" ht="15.75">
      <c r="A61" s="2"/>
      <c r="B61" s="135">
        <v>60</v>
      </c>
      <c r="C61" s="136" t="s">
        <v>137</v>
      </c>
      <c r="D61" s="137"/>
      <c r="E61" s="138" t="s">
        <v>23</v>
      </c>
      <c r="F61" s="126">
        <v>35</v>
      </c>
      <c r="G61" s="127">
        <v>1.6</v>
      </c>
      <c r="H61" s="128">
        <v>0</v>
      </c>
      <c r="I61" s="139">
        <v>4.5999999999999996</v>
      </c>
      <c r="J61" s="140">
        <v>5.6</v>
      </c>
      <c r="K61" s="141">
        <f t="shared" si="2"/>
        <v>0.8214285714285714</v>
      </c>
      <c r="L61" s="142">
        <f t="shared" si="7"/>
        <v>13.499833480454489</v>
      </c>
      <c r="M61" s="143">
        <v>8</v>
      </c>
      <c r="N61" s="141">
        <f t="shared" si="4"/>
        <v>5</v>
      </c>
      <c r="O61" s="505">
        <f t="shared" si="3"/>
        <v>2.3262907903420782E-2</v>
      </c>
      <c r="P61" s="144">
        <f t="shared" si="6"/>
        <v>4.8000000000000007</v>
      </c>
      <c r="Q61" s="75" t="str">
        <f t="shared" si="1"/>
        <v>13s/22s/R4s(N2,R1)</v>
      </c>
      <c r="R61" s="64"/>
      <c r="S61" s="102"/>
      <c r="T61" s="64"/>
      <c r="U61" s="64"/>
      <c r="V61" s="64"/>
      <c r="W61" s="64"/>
      <c r="X61" s="64"/>
      <c r="Y61" s="64"/>
      <c r="Z61" s="11"/>
      <c r="AA61" s="10"/>
      <c r="AB61" s="10"/>
      <c r="AC61" s="10"/>
      <c r="AD61" s="10"/>
      <c r="AE61" s="10"/>
      <c r="AF61" s="10"/>
      <c r="AG61" s="10"/>
      <c r="AH61" s="10"/>
      <c r="AI61" s="10"/>
    </row>
    <row r="62" spans="1:35" ht="15.75">
      <c r="A62" s="2"/>
      <c r="B62" s="122">
        <v>61</v>
      </c>
      <c r="C62" s="123" t="s">
        <v>138</v>
      </c>
      <c r="D62" s="122" t="s">
        <v>27</v>
      </c>
      <c r="E62" s="125" t="s">
        <v>22</v>
      </c>
      <c r="F62" s="126">
        <v>33</v>
      </c>
      <c r="G62" s="127">
        <v>1.79</v>
      </c>
      <c r="H62" s="128">
        <v>1</v>
      </c>
      <c r="I62" s="129">
        <v>0.6</v>
      </c>
      <c r="J62" s="130">
        <v>0.7</v>
      </c>
      <c r="K62" s="131">
        <f t="shared" si="2"/>
        <v>0.85714285714285721</v>
      </c>
      <c r="L62" s="132">
        <f t="shared" si="7"/>
        <v>5.2329430648536581</v>
      </c>
      <c r="M62" s="133">
        <v>5</v>
      </c>
      <c r="N62" s="131">
        <f t="shared" si="4"/>
        <v>2.2346368715083798</v>
      </c>
      <c r="O62" s="504">
        <f t="shared" si="3"/>
        <v>23.128033810811811</v>
      </c>
      <c r="P62" s="134">
        <f t="shared" si="6"/>
        <v>5.4623163584691801</v>
      </c>
      <c r="Q62" s="121" t="str">
        <f t="shared" si="1"/>
        <v>13s/22s/R4s/41s/10x(N5R2/N2R5)</v>
      </c>
      <c r="R62" s="64"/>
      <c r="S62" s="102"/>
      <c r="T62" s="64"/>
      <c r="U62" s="64"/>
      <c r="V62" s="64"/>
      <c r="W62" s="64"/>
      <c r="X62" s="64"/>
      <c r="Y62" s="64"/>
      <c r="Z62" s="11"/>
      <c r="AA62" s="10"/>
      <c r="AB62" s="10"/>
      <c r="AC62" s="10"/>
      <c r="AD62" s="10"/>
      <c r="AE62" s="10"/>
      <c r="AF62" s="10"/>
      <c r="AG62" s="10"/>
      <c r="AH62" s="10"/>
      <c r="AI62" s="10"/>
    </row>
    <row r="63" spans="1:35" ht="15.75">
      <c r="A63" s="2"/>
      <c r="B63" s="145">
        <v>62</v>
      </c>
      <c r="C63" s="136" t="s">
        <v>138</v>
      </c>
      <c r="D63" s="135"/>
      <c r="E63" s="138" t="s">
        <v>23</v>
      </c>
      <c r="F63" s="126">
        <v>34</v>
      </c>
      <c r="G63" s="127">
        <v>1.55</v>
      </c>
      <c r="H63" s="128">
        <v>1</v>
      </c>
      <c r="I63" s="139">
        <v>0.6</v>
      </c>
      <c r="J63" s="140">
        <v>0.7</v>
      </c>
      <c r="K63" s="141">
        <f t="shared" si="2"/>
        <v>0.85714285714285721</v>
      </c>
      <c r="L63" s="142">
        <f t="shared" si="7"/>
        <v>4.6070424352289185</v>
      </c>
      <c r="M63" s="143">
        <v>5</v>
      </c>
      <c r="N63" s="141">
        <f t="shared" si="4"/>
        <v>2.5806451612903225</v>
      </c>
      <c r="O63" s="505">
        <f t="shared" si="3"/>
        <v>13.992749271346527</v>
      </c>
      <c r="P63" s="144">
        <f t="shared" si="6"/>
        <v>4.7563115961845899</v>
      </c>
      <c r="Q63" s="75" t="str">
        <f t="shared" si="1"/>
        <v>13s/22s/R4s/41s/10x(N5R2/N2R5)</v>
      </c>
      <c r="R63" s="64"/>
      <c r="S63" s="102"/>
      <c r="T63" s="64"/>
      <c r="U63" s="64"/>
      <c r="V63" s="64"/>
      <c r="W63" s="64"/>
      <c r="X63" s="64"/>
      <c r="Y63" s="64"/>
      <c r="Z63" s="11"/>
      <c r="AA63" s="10"/>
      <c r="AB63" s="10"/>
      <c r="AC63" s="10"/>
      <c r="AD63" s="10"/>
      <c r="AE63" s="10"/>
      <c r="AF63" s="10"/>
      <c r="AG63" s="10"/>
      <c r="AH63" s="10"/>
      <c r="AI63" s="10"/>
    </row>
    <row r="64" spans="1:35" ht="15.75">
      <c r="A64" s="2"/>
      <c r="B64" s="122">
        <v>63</v>
      </c>
      <c r="C64" s="123" t="s">
        <v>139</v>
      </c>
      <c r="D64" s="122" t="s">
        <v>27</v>
      </c>
      <c r="E64" s="125" t="s">
        <v>22</v>
      </c>
      <c r="F64" s="126">
        <v>29</v>
      </c>
      <c r="G64" s="127">
        <v>1.73</v>
      </c>
      <c r="H64" s="128">
        <v>4</v>
      </c>
      <c r="I64" s="129">
        <v>1.2</v>
      </c>
      <c r="J64" s="130">
        <v>1.5</v>
      </c>
      <c r="K64" s="130">
        <f t="shared" si="2"/>
        <v>0.79999999999999993</v>
      </c>
      <c r="L64" s="132">
        <f t="shared" si="7"/>
        <v>5.8359966826584131</v>
      </c>
      <c r="M64" s="133">
        <v>8</v>
      </c>
      <c r="N64" s="131">
        <f t="shared" si="4"/>
        <v>2.3121387283236996</v>
      </c>
      <c r="O64" s="504">
        <f t="shared" si="3"/>
        <v>20.83560163936562</v>
      </c>
      <c r="P64" s="134">
        <f t="shared" si="6"/>
        <v>6.5525643835066587</v>
      </c>
      <c r="Q64" s="63" t="str">
        <f t="shared" si="1"/>
        <v>13s/22s/R4s/41s/10x(N5R2/N2R5)</v>
      </c>
      <c r="R64" s="64"/>
      <c r="S64" s="102"/>
      <c r="T64" s="64"/>
      <c r="U64" s="64"/>
      <c r="V64" s="64"/>
      <c r="W64" s="64"/>
      <c r="X64" s="64"/>
      <c r="Y64" s="64"/>
      <c r="Z64" s="11"/>
      <c r="AA64" s="10"/>
      <c r="AB64" s="10"/>
      <c r="AC64" s="10"/>
      <c r="AD64" s="10"/>
      <c r="AE64" s="10"/>
      <c r="AF64" s="10"/>
      <c r="AG64" s="10"/>
      <c r="AH64" s="10"/>
      <c r="AI64" s="10"/>
    </row>
    <row r="65" spans="1:35" ht="15.75">
      <c r="A65" s="2"/>
      <c r="B65" s="135">
        <v>64</v>
      </c>
      <c r="C65" s="136" t="s">
        <v>139</v>
      </c>
      <c r="D65" s="135"/>
      <c r="E65" s="146" t="s">
        <v>23</v>
      </c>
      <c r="F65" s="126">
        <v>33</v>
      </c>
      <c r="G65" s="127">
        <v>1.66</v>
      </c>
      <c r="H65" s="128">
        <v>2</v>
      </c>
      <c r="I65" s="147">
        <v>1.2</v>
      </c>
      <c r="J65" s="148">
        <v>1.5</v>
      </c>
      <c r="K65" s="148">
        <f t="shared" si="2"/>
        <v>0.79999999999999993</v>
      </c>
      <c r="L65" s="149">
        <f t="shared" si="7"/>
        <v>5.6776433420918577</v>
      </c>
      <c r="M65" s="143">
        <v>8</v>
      </c>
      <c r="N65" s="150">
        <f t="shared" si="4"/>
        <v>3.6144578313253013</v>
      </c>
      <c r="O65" s="505">
        <f t="shared" si="3"/>
        <v>1.7238091378688924</v>
      </c>
      <c r="P65" s="151">
        <f t="shared" si="6"/>
        <v>5.366600413669719</v>
      </c>
      <c r="Q65" s="75" t="str">
        <f t="shared" si="1"/>
        <v>13s/22s/R4s/41s/8x(N4R2/N2R4)</v>
      </c>
      <c r="R65" s="64"/>
      <c r="S65" s="102"/>
      <c r="T65" s="64"/>
      <c r="U65" s="64"/>
      <c r="V65" s="64"/>
      <c r="W65" s="64"/>
      <c r="X65" s="64"/>
      <c r="Y65" s="64"/>
      <c r="Z65" s="11"/>
      <c r="AA65" s="10"/>
      <c r="AB65" s="10"/>
      <c r="AC65" s="10"/>
      <c r="AD65" s="10"/>
      <c r="AE65" s="10"/>
      <c r="AF65" s="10"/>
      <c r="AG65" s="10"/>
      <c r="AH65" s="10"/>
      <c r="AI65" s="10"/>
    </row>
    <row r="66" spans="1:35" ht="15.75">
      <c r="B66" s="50">
        <v>65</v>
      </c>
      <c r="C66" s="51" t="s">
        <v>137</v>
      </c>
      <c r="D66" s="152" t="s">
        <v>28</v>
      </c>
      <c r="E66" s="77" t="s">
        <v>22</v>
      </c>
      <c r="F66" s="54">
        <v>38</v>
      </c>
      <c r="G66" s="55">
        <v>1.36</v>
      </c>
      <c r="H66" s="56">
        <v>0</v>
      </c>
      <c r="I66" s="153">
        <v>4.5999999999999996</v>
      </c>
      <c r="J66" s="154">
        <v>5.6</v>
      </c>
      <c r="K66" s="155">
        <f t="shared" si="2"/>
        <v>0.8214285714285714</v>
      </c>
      <c r="L66" s="156">
        <f t="shared" si="7"/>
        <v>13.296140745344116</v>
      </c>
      <c r="M66" s="133">
        <v>8</v>
      </c>
      <c r="N66" s="155">
        <f t="shared" si="4"/>
        <v>5.8823529411764701</v>
      </c>
      <c r="O66" s="504">
        <f t="shared" si="3"/>
        <v>5.8702205750771341E-4</v>
      </c>
      <c r="P66" s="157">
        <f t="shared" si="6"/>
        <v>4.08</v>
      </c>
      <c r="Q66" s="63" t="str">
        <f t="shared" ref="Q66:Q71" si="8">IF(N66&gt;=6,"13s(N2,R1)",(IF(N66&gt;=6,"13s(N2,R1)",IF(N66&gt;=5,"13s/22s/R4s(N2,R1)",IF(N66&gt;=4,"13s/22s/R4s/41s(N4,R1/N2,R2)",IF(N66&gt;=3,"13s/22s/R4s/41s/8x(N4R2/N2R4)",IF(N66&gt;=2,"13s/22s/R4s/41s/10x(N5R2/N2R5)","Unaceptable")))))))</f>
        <v>13s/22s/R4s(N2,R1)</v>
      </c>
      <c r="R66" s="64"/>
      <c r="S66" s="102"/>
      <c r="T66" s="64"/>
      <c r="U66" s="64"/>
      <c r="V66" s="64"/>
      <c r="W66" s="64"/>
      <c r="X66" s="64"/>
      <c r="Y66" s="64"/>
      <c r="Z66" s="11"/>
      <c r="AA66" s="10"/>
      <c r="AB66" s="10"/>
      <c r="AC66" s="10"/>
      <c r="AD66" s="10"/>
      <c r="AE66" s="10"/>
      <c r="AF66" s="10"/>
      <c r="AG66" s="10"/>
      <c r="AH66" s="10"/>
      <c r="AI66" s="10"/>
    </row>
    <row r="67" spans="1:35" ht="15.75">
      <c r="B67" s="105">
        <v>66</v>
      </c>
      <c r="C67" s="66" t="s">
        <v>137</v>
      </c>
      <c r="D67" s="158"/>
      <c r="E67" s="81" t="s">
        <v>23</v>
      </c>
      <c r="F67" s="54">
        <v>37</v>
      </c>
      <c r="G67" s="55">
        <v>1.32</v>
      </c>
      <c r="H67" s="56">
        <v>0</v>
      </c>
      <c r="I67" s="159">
        <v>4.5999999999999996</v>
      </c>
      <c r="J67" s="160">
        <v>5.6</v>
      </c>
      <c r="K67" s="161">
        <f t="shared" si="2"/>
        <v>0.8214285714285714</v>
      </c>
      <c r="L67" s="162">
        <f t="shared" si="7"/>
        <v>13.265131724939636</v>
      </c>
      <c r="M67" s="143">
        <v>8</v>
      </c>
      <c r="N67" s="161">
        <f t="shared" si="4"/>
        <v>6.0606060606060606</v>
      </c>
      <c r="O67" s="505">
        <f t="shared" si="3"/>
        <v>2.5503096490187005E-4</v>
      </c>
      <c r="P67" s="163">
        <f t="shared" si="6"/>
        <v>3.96</v>
      </c>
      <c r="Q67" s="75" t="str">
        <f t="shared" si="8"/>
        <v>13s(N2,R1)</v>
      </c>
      <c r="R67" s="64"/>
      <c r="S67" s="102"/>
      <c r="T67" s="64"/>
      <c r="U67" s="64"/>
      <c r="V67" s="64"/>
      <c r="W67" s="64"/>
      <c r="X67" s="64"/>
      <c r="Y67" s="64"/>
      <c r="Z67" s="11"/>
      <c r="AA67" s="10"/>
      <c r="AB67" s="10"/>
      <c r="AC67" s="10"/>
      <c r="AD67" s="10"/>
      <c r="AE67" s="10"/>
      <c r="AF67" s="10"/>
      <c r="AG67" s="10"/>
      <c r="AH67" s="10"/>
      <c r="AI67" s="10"/>
    </row>
    <row r="68" spans="1:35" ht="15.75">
      <c r="B68" s="50">
        <v>67</v>
      </c>
      <c r="C68" s="51" t="s">
        <v>138</v>
      </c>
      <c r="D68" s="50" t="s">
        <v>28</v>
      </c>
      <c r="E68" s="77" t="s">
        <v>22</v>
      </c>
      <c r="F68" s="54">
        <v>38</v>
      </c>
      <c r="G68" s="55">
        <v>1.27</v>
      </c>
      <c r="H68" s="56">
        <v>1</v>
      </c>
      <c r="I68" s="153">
        <v>0.6</v>
      </c>
      <c r="J68" s="154">
        <v>0.7</v>
      </c>
      <c r="K68" s="155">
        <f t="shared" ref="K68:K113" si="9">I68/J68</f>
        <v>0.85714285714285721</v>
      </c>
      <c r="L68" s="156">
        <f t="shared" si="7"/>
        <v>3.8933514200493127</v>
      </c>
      <c r="M68" s="133">
        <v>5</v>
      </c>
      <c r="N68" s="155">
        <f t="shared" si="4"/>
        <v>3.1496062992125982</v>
      </c>
      <c r="O68" s="504">
        <f t="shared" ref="O68:O113" si="10" xml:space="preserve"> ((1-NORMSDIST(N68-1.5))*1000000)/10000</f>
        <v>4.9511742893917354</v>
      </c>
      <c r="P68" s="157">
        <f t="shared" si="6"/>
        <v>3.9390481083632376</v>
      </c>
      <c r="Q68" s="121" t="str">
        <f t="shared" si="8"/>
        <v>13s/22s/R4s/41s/8x(N4R2/N2R4)</v>
      </c>
      <c r="R68" s="64"/>
      <c r="S68" s="102"/>
      <c r="T68" s="64"/>
      <c r="U68" s="64"/>
      <c r="V68" s="64"/>
      <c r="W68" s="64"/>
      <c r="X68" s="64"/>
      <c r="Y68" s="64"/>
      <c r="Z68" s="11"/>
      <c r="AA68" s="10"/>
      <c r="AB68" s="10"/>
      <c r="AC68" s="10"/>
      <c r="AD68" s="10"/>
      <c r="AE68" s="10"/>
      <c r="AF68" s="10"/>
      <c r="AG68" s="10"/>
      <c r="AH68" s="10"/>
      <c r="AI68" s="10"/>
    </row>
    <row r="69" spans="1:35" ht="15.75">
      <c r="B69" s="65">
        <v>68</v>
      </c>
      <c r="C69" s="66" t="s">
        <v>138</v>
      </c>
      <c r="D69" s="105"/>
      <c r="E69" s="81" t="s">
        <v>23</v>
      </c>
      <c r="F69" s="54">
        <v>38</v>
      </c>
      <c r="G69" s="55">
        <v>1.24</v>
      </c>
      <c r="H69" s="56">
        <v>1</v>
      </c>
      <c r="I69" s="159">
        <v>0.6</v>
      </c>
      <c r="J69" s="160">
        <v>0.7</v>
      </c>
      <c r="K69" s="161">
        <f t="shared" si="9"/>
        <v>0.85714285714285721</v>
      </c>
      <c r="L69" s="162">
        <f t="shared" si="7"/>
        <v>3.8183295195674249</v>
      </c>
      <c r="M69" s="143">
        <v>5</v>
      </c>
      <c r="N69" s="161">
        <f t="shared" si="4"/>
        <v>3.2258064516129035</v>
      </c>
      <c r="O69" s="505">
        <f t="shared" si="10"/>
        <v>4.2191119387230636</v>
      </c>
      <c r="P69" s="163">
        <f t="shared" si="6"/>
        <v>3.8520643816011177</v>
      </c>
      <c r="Q69" s="75" t="str">
        <f t="shared" si="8"/>
        <v>13s/22s/R4s/41s/8x(N4R2/N2R4)</v>
      </c>
      <c r="R69" s="64"/>
      <c r="S69" s="102"/>
      <c r="T69" s="64"/>
      <c r="U69" s="64"/>
      <c r="V69" s="64"/>
      <c r="W69" s="64"/>
      <c r="X69" s="64"/>
      <c r="Y69" s="64"/>
      <c r="Z69" s="11"/>
      <c r="AA69" s="10"/>
      <c r="AB69" s="10"/>
      <c r="AC69" s="10"/>
      <c r="AD69" s="10"/>
      <c r="AE69" s="10"/>
      <c r="AF69" s="10"/>
      <c r="AG69" s="10"/>
      <c r="AH69" s="10"/>
      <c r="AI69" s="10"/>
    </row>
    <row r="70" spans="1:35" ht="15.75">
      <c r="B70" s="50">
        <v>69</v>
      </c>
      <c r="C70" s="51" t="s">
        <v>139</v>
      </c>
      <c r="D70" s="50" t="s">
        <v>28</v>
      </c>
      <c r="E70" s="77" t="s">
        <v>22</v>
      </c>
      <c r="F70" s="54">
        <v>28</v>
      </c>
      <c r="G70" s="55">
        <v>1.54</v>
      </c>
      <c r="H70" s="56">
        <v>4</v>
      </c>
      <c r="I70" s="153">
        <v>1.2</v>
      </c>
      <c r="J70" s="154">
        <v>1.5</v>
      </c>
      <c r="K70" s="164">
        <f t="shared" si="9"/>
        <v>0.79999999999999993</v>
      </c>
      <c r="L70" s="156">
        <f t="shared" si="7"/>
        <v>5.411588040492366</v>
      </c>
      <c r="M70" s="133">
        <v>8</v>
      </c>
      <c r="N70" s="155">
        <f t="shared" ref="N70:N113" si="11">(M70-H70)/G70</f>
        <v>2.5974025974025974</v>
      </c>
      <c r="O70" s="504">
        <f t="shared" si="10"/>
        <v>13.623271924652759</v>
      </c>
      <c r="P70" s="157">
        <f t="shared" si="6"/>
        <v>6.111006463750468</v>
      </c>
      <c r="Q70" s="63" t="str">
        <f t="shared" si="8"/>
        <v>13s/22s/R4s/41s/10x(N5R2/N2R5)</v>
      </c>
      <c r="R70" s="64"/>
      <c r="S70" s="102"/>
      <c r="T70" s="64"/>
      <c r="U70" s="64"/>
      <c r="V70" s="64"/>
      <c r="W70" s="64"/>
      <c r="X70" s="64"/>
      <c r="Y70" s="64"/>
      <c r="Z70" s="11"/>
      <c r="AA70" s="10"/>
      <c r="AB70" s="10"/>
      <c r="AC70" s="10"/>
      <c r="AD70" s="10"/>
      <c r="AE70" s="10"/>
      <c r="AF70" s="10"/>
      <c r="AG70" s="10"/>
      <c r="AH70" s="10"/>
      <c r="AI70" s="10"/>
    </row>
    <row r="71" spans="1:35" ht="15.75">
      <c r="B71" s="105">
        <v>70</v>
      </c>
      <c r="C71" s="66" t="s">
        <v>139</v>
      </c>
      <c r="D71" s="105"/>
      <c r="E71" s="120" t="s">
        <v>23</v>
      </c>
      <c r="F71" s="54">
        <v>38</v>
      </c>
      <c r="G71" s="55">
        <v>1.45</v>
      </c>
      <c r="H71" s="56">
        <v>3</v>
      </c>
      <c r="I71" s="165">
        <v>1.2</v>
      </c>
      <c r="J71" s="166">
        <v>1.5</v>
      </c>
      <c r="K71" s="167">
        <f t="shared" si="9"/>
        <v>0.79999999999999993</v>
      </c>
      <c r="L71" s="168">
        <f t="shared" si="7"/>
        <v>5.2170620084488171</v>
      </c>
      <c r="M71" s="169">
        <v>8</v>
      </c>
      <c r="N71" s="170">
        <f t="shared" si="11"/>
        <v>3.4482758620689657</v>
      </c>
      <c r="O71" s="511">
        <f t="shared" si="10"/>
        <v>2.569098188300134</v>
      </c>
      <c r="P71" s="171">
        <f t="shared" si="6"/>
        <v>5.284174486142561</v>
      </c>
      <c r="Q71" s="75" t="str">
        <f t="shared" si="8"/>
        <v>13s/22s/R4s/41s/8x(N4R2/N2R4)</v>
      </c>
      <c r="R71" s="64"/>
      <c r="S71" s="102"/>
      <c r="T71" s="64"/>
      <c r="U71" s="64"/>
      <c r="V71" s="64"/>
      <c r="W71" s="64"/>
      <c r="X71" s="64"/>
      <c r="Y71" s="64"/>
      <c r="Z71" s="11"/>
      <c r="AA71" s="10"/>
      <c r="AB71" s="10"/>
      <c r="AC71" s="10"/>
      <c r="AD71" s="10"/>
      <c r="AE71" s="10"/>
      <c r="AF71" s="10"/>
      <c r="AG71" s="10"/>
      <c r="AH71" s="10"/>
      <c r="AI71" s="10"/>
    </row>
    <row r="72" spans="1:35" ht="15.75">
      <c r="B72" s="122">
        <v>71</v>
      </c>
      <c r="C72" s="172" t="s">
        <v>29</v>
      </c>
      <c r="D72" s="173" t="s">
        <v>30</v>
      </c>
      <c r="E72" s="174" t="s">
        <v>140</v>
      </c>
      <c r="F72" s="175">
        <v>26</v>
      </c>
      <c r="G72" s="176">
        <v>1.81</v>
      </c>
      <c r="H72" s="177">
        <v>0.2</v>
      </c>
      <c r="I72" s="129">
        <v>1.7</v>
      </c>
      <c r="J72" s="130">
        <v>1.9</v>
      </c>
      <c r="K72" s="131">
        <f t="shared" si="9"/>
        <v>0.89473684210526316</v>
      </c>
      <c r="L72" s="132">
        <f t="shared" si="7"/>
        <v>6.8829775184871851</v>
      </c>
      <c r="M72" s="178">
        <v>15</v>
      </c>
      <c r="N72" s="289">
        <f t="shared" si="11"/>
        <v>8.1767955801104968</v>
      </c>
      <c r="O72" s="504">
        <f t="shared" si="10"/>
        <v>1.2211121003247172E-9</v>
      </c>
      <c r="P72" s="512">
        <f t="shared" si="6"/>
        <v>5.4336819929031543</v>
      </c>
      <c r="Q72" s="180" t="str">
        <f>IF(N72&gt;=6,"13s(N3,R1)",(IF(N72&gt;=6,"13s(N3,R1)",IF(N72&gt;=5,"13s/2of32s/R4s(N3,R1)",IF(N72&gt;=4,"13s/2of32s/R4s/31s(N3,R1)",IF(N72&gt;=3,"13s/2of32s/R4s/31s/6x(N6,R1/N3,R2)",IF(N72&gt;=2,"13s/2of32s/R4s/31s/12x(N6,R2)","Unaceptable")))))))</f>
        <v>13s(N3,R1)</v>
      </c>
      <c r="R72" s="64"/>
      <c r="S72" s="102"/>
      <c r="T72" s="64"/>
      <c r="U72" s="64"/>
      <c r="V72" s="64"/>
      <c r="W72" s="64"/>
      <c r="X72" s="64"/>
      <c r="Y72" s="64"/>
      <c r="Z72" s="11"/>
      <c r="AA72" s="10"/>
      <c r="AB72" s="10"/>
      <c r="AC72" s="10"/>
      <c r="AD72" s="10"/>
      <c r="AE72" s="10"/>
      <c r="AF72" s="10"/>
      <c r="AG72" s="10"/>
      <c r="AH72" s="10"/>
      <c r="AI72" s="10"/>
    </row>
    <row r="73" spans="1:35" ht="15.75">
      <c r="B73" s="135">
        <v>72</v>
      </c>
      <c r="C73" s="181" t="s">
        <v>29</v>
      </c>
      <c r="D73" s="137"/>
      <c r="E73" s="182" t="s">
        <v>141</v>
      </c>
      <c r="F73" s="175">
        <v>26</v>
      </c>
      <c r="G73" s="177">
        <v>1.2629999999999999</v>
      </c>
      <c r="H73" s="177">
        <v>0.31</v>
      </c>
      <c r="I73" s="147">
        <v>1.7</v>
      </c>
      <c r="J73" s="148">
        <v>1.9</v>
      </c>
      <c r="K73" s="150">
        <f t="shared" si="9"/>
        <v>0.89473684210526316</v>
      </c>
      <c r="L73" s="149">
        <f t="shared" si="7"/>
        <v>5.8703024164688484</v>
      </c>
      <c r="M73" s="183">
        <v>15</v>
      </c>
      <c r="N73" s="294">
        <f t="shared" si="11"/>
        <v>11.631037212984957</v>
      </c>
      <c r="O73" s="511">
        <f t="shared" si="10"/>
        <v>0</v>
      </c>
      <c r="P73" s="513">
        <f t="shared" si="6"/>
        <v>3.8016602951868279</v>
      </c>
      <c r="Q73" s="180" t="str">
        <f>IF(N73&gt;=6,"13s(N3,R1)",(IF(N73&gt;=6,"13s(N3,R1)",IF(N73&gt;=5,"13s/2of32s/R4s(N3,R1)",IF(N73&gt;=4,"13s/2of32s/R4s/31s(N3,R1)",IF(N73&gt;=3,"13s/2of32s/R4s/31s/6x(N6,R1/N3,R2)",IF(N73&gt;=2,"13s/2of32s/R4s/31s/12x(N6,R2)","Unaceptable")))))))</f>
        <v>13s(N3,R1)</v>
      </c>
      <c r="R73" s="64"/>
      <c r="S73" s="102"/>
      <c r="T73" s="64"/>
      <c r="U73" s="64"/>
      <c r="V73" s="64"/>
      <c r="W73" s="64"/>
      <c r="X73" s="64"/>
      <c r="Y73" s="64"/>
      <c r="Z73" s="11"/>
      <c r="AA73" s="10"/>
      <c r="AB73" s="10"/>
      <c r="AC73" s="10"/>
      <c r="AD73" s="10"/>
      <c r="AE73" s="10"/>
      <c r="AF73" s="10"/>
      <c r="AG73" s="10"/>
      <c r="AH73" s="10"/>
      <c r="AI73" s="10"/>
    </row>
    <row r="74" spans="1:35" ht="15.75">
      <c r="B74" s="145">
        <v>73</v>
      </c>
      <c r="C74" s="185" t="s">
        <v>29</v>
      </c>
      <c r="D74" s="186"/>
      <c r="E74" s="187" t="s">
        <v>142</v>
      </c>
      <c r="F74" s="175">
        <v>26</v>
      </c>
      <c r="G74" s="177">
        <v>0.59899999999999998</v>
      </c>
      <c r="H74" s="177">
        <v>0.16</v>
      </c>
      <c r="I74" s="139">
        <v>1.7</v>
      </c>
      <c r="J74" s="140">
        <v>1.9</v>
      </c>
      <c r="K74" s="141">
        <f t="shared" si="9"/>
        <v>0.89473684210526316</v>
      </c>
      <c r="L74" s="142">
        <f t="shared" si="7"/>
        <v>4.9961172767660287</v>
      </c>
      <c r="M74" s="188">
        <v>15</v>
      </c>
      <c r="N74" s="342">
        <f t="shared" si="11"/>
        <v>24.774624373956595</v>
      </c>
      <c r="O74" s="505">
        <f t="shared" si="10"/>
        <v>0</v>
      </c>
      <c r="P74" s="508">
        <f t="shared" si="6"/>
        <v>1.8041089213237653</v>
      </c>
      <c r="Q74" s="190" t="str">
        <f>IF(N74&gt;=6,"13s(N3,R1)",(IF(N74&gt;=6,"13s(N3,R1)",IF(N74&gt;=5,"13s/2of32s/R4s(N3,R1)",IF(N74&gt;=4,"13s/2of32s/R4s/31s(N3,R1)",IF(N74&gt;=3,"13s/2of32s/R4s/31s/6x(N6,R1/N3,R2)",IF(N74&gt;=2,"13s/2of32s/R4s/31s/12x(N6,R2)","Unaceptable")))))))</f>
        <v>13s(N3,R1)</v>
      </c>
      <c r="R74" s="64"/>
      <c r="S74" s="102"/>
      <c r="T74" s="64"/>
      <c r="U74" s="64"/>
      <c r="V74" s="64"/>
      <c r="W74" s="64"/>
      <c r="X74" s="64"/>
      <c r="Y74" s="64"/>
      <c r="Z74" s="11"/>
      <c r="AA74" s="10"/>
      <c r="AB74" s="10"/>
      <c r="AC74" s="10"/>
      <c r="AD74" s="10"/>
      <c r="AE74" s="10"/>
      <c r="AF74" s="10"/>
      <c r="AG74" s="10"/>
      <c r="AH74" s="10"/>
      <c r="AI74" s="10"/>
    </row>
    <row r="75" spans="1:35" ht="15.75">
      <c r="B75" s="105">
        <v>74</v>
      </c>
      <c r="C75" s="51" t="s">
        <v>143</v>
      </c>
      <c r="D75" s="52" t="s">
        <v>26</v>
      </c>
      <c r="E75" s="191" t="s">
        <v>22</v>
      </c>
      <c r="F75" s="54">
        <v>28</v>
      </c>
      <c r="G75" s="55">
        <v>2.84</v>
      </c>
      <c r="H75" s="56">
        <v>1</v>
      </c>
      <c r="I75" s="153">
        <v>1.7</v>
      </c>
      <c r="J75" s="154">
        <v>1.9</v>
      </c>
      <c r="K75" s="192">
        <f t="shared" si="9"/>
        <v>0.89473684210526316</v>
      </c>
      <c r="L75" s="193">
        <f t="shared" si="7"/>
        <v>9.1746425499852595</v>
      </c>
      <c r="M75" s="194">
        <v>14.7</v>
      </c>
      <c r="N75" s="506">
        <f t="shared" si="11"/>
        <v>4.823943661971831</v>
      </c>
      <c r="O75" s="504">
        <f t="shared" si="10"/>
        <v>4.4377061871436752E-2</v>
      </c>
      <c r="P75" s="509">
        <f t="shared" si="6"/>
        <v>8.5784847146800942</v>
      </c>
      <c r="Q75" s="196" t="str">
        <f>IF(N75&gt;=6,"13s(N3,R1)",(IF(N75&gt;=6,"13s(N3,R1)",IF(N75&gt;=5,"13s/2of32s/R4s(N3,R1)",IF(N75&gt;=4,"13s/2of32s/R4s/31s(N3,R1)",IF(N75&gt;=3,"13s/2of32s/R4s/31s/6x(N6,R1/N3,R2)",IF(N75&gt;=2,"13s/2of32s/R4s/31s/12x(N6,R2)","Unaceptable")))))))</f>
        <v>13s/2of32s/R4s/31s(N3,R1)</v>
      </c>
      <c r="R75" s="64"/>
      <c r="S75" s="102"/>
      <c r="T75" s="64"/>
      <c r="U75" s="64"/>
      <c r="V75" s="64"/>
      <c r="W75" s="197"/>
      <c r="X75" s="64"/>
      <c r="Y75" s="64"/>
      <c r="Z75" s="11"/>
      <c r="AA75" s="10"/>
      <c r="AB75" s="10"/>
      <c r="AC75" s="10"/>
      <c r="AD75" s="10"/>
      <c r="AE75" s="10"/>
      <c r="AF75" s="10"/>
      <c r="AG75" s="10"/>
      <c r="AH75" s="10"/>
      <c r="AI75" s="10"/>
    </row>
    <row r="76" spans="1:35" ht="15.75">
      <c r="B76" s="65">
        <v>75</v>
      </c>
      <c r="C76" s="66" t="s">
        <v>143</v>
      </c>
      <c r="D76" s="105"/>
      <c r="E76" s="198" t="s">
        <v>23</v>
      </c>
      <c r="F76" s="54">
        <v>28</v>
      </c>
      <c r="G76" s="55">
        <v>1.73</v>
      </c>
      <c r="H76" s="56">
        <v>1</v>
      </c>
      <c r="I76" s="159">
        <v>1.7</v>
      </c>
      <c r="J76" s="160">
        <v>1.9</v>
      </c>
      <c r="K76" s="199">
        <f t="shared" si="9"/>
        <v>0.89473684210526316</v>
      </c>
      <c r="L76" s="200">
        <f t="shared" si="7"/>
        <v>6.7230571379395556</v>
      </c>
      <c r="M76" s="201">
        <v>14.7</v>
      </c>
      <c r="N76" s="507">
        <f t="shared" si="11"/>
        <v>7.9190751445086702</v>
      </c>
      <c r="O76" s="505">
        <f t="shared" si="10"/>
        <v>6.8552385990017228E-9</v>
      </c>
      <c r="P76" s="510">
        <f t="shared" ref="P76:P139" si="12">SQRT(POWER(3,2)*POWER(G76,2)+POWER(H76,2))</f>
        <v>5.2854611908517501</v>
      </c>
      <c r="Q76" s="203" t="str">
        <f>IF(N76&gt;=6,"13s(N3,R1)",(IF(N76&gt;=6,"13s(N3,R1)",IF(N76&gt;=5,"13s/2of32s/R4s(N3,R1)",IF(N76&gt;=4,"13s/2of32s/R4s/31s(N3,R1)",IF(N76&gt;=3,"13s/2of32s/R4s/31s/6x(N6,R1/N3,R2)",IF(N76&gt;=2,"13s/2of32s/R4s/31s/12x(N6,R2)","Unaceptable")))))))</f>
        <v>13s(N3,R1)</v>
      </c>
      <c r="R76" s="64"/>
      <c r="S76" s="102"/>
      <c r="T76" s="64"/>
      <c r="U76" s="64"/>
      <c r="V76" s="64"/>
      <c r="W76" s="197"/>
      <c r="X76" s="64"/>
      <c r="Y76" s="64"/>
      <c r="Z76" s="11"/>
      <c r="AA76" s="10"/>
      <c r="AB76" s="10"/>
      <c r="AC76" s="10"/>
      <c r="AD76" s="10"/>
      <c r="AE76" s="10"/>
      <c r="AF76" s="10"/>
      <c r="AG76" s="10"/>
      <c r="AH76" s="10"/>
      <c r="AI76" s="10"/>
    </row>
    <row r="77" spans="1:35" ht="15.75">
      <c r="B77" s="105">
        <v>76</v>
      </c>
      <c r="C77" s="51" t="s">
        <v>144</v>
      </c>
      <c r="D77" s="52" t="s">
        <v>21</v>
      </c>
      <c r="E77" s="191" t="s">
        <v>22</v>
      </c>
      <c r="F77" s="54">
        <v>34</v>
      </c>
      <c r="G77" s="55">
        <v>5.23</v>
      </c>
      <c r="H77" s="56">
        <v>2</v>
      </c>
      <c r="I77" s="153">
        <v>42.2</v>
      </c>
      <c r="J77" s="89">
        <v>76.3</v>
      </c>
      <c r="K77" s="192">
        <f t="shared" si="9"/>
        <v>0.5530799475753605</v>
      </c>
      <c r="L77" s="204">
        <f t="shared" si="7"/>
        <v>117.86733088214055</v>
      </c>
      <c r="M77" s="85">
        <v>28.3</v>
      </c>
      <c r="N77" s="506">
        <f t="shared" si="11"/>
        <v>5.0286806883365198</v>
      </c>
      <c r="O77" s="504">
        <f t="shared" si="10"/>
        <v>2.088183633000007E-2</v>
      </c>
      <c r="P77" s="509">
        <f t="shared" si="12"/>
        <v>15.816956091486125</v>
      </c>
      <c r="Q77" s="196" t="str">
        <f t="shared" ref="Q77:Q102" si="13">IF(N77&gt;=6,"13s(N2,R1)",(IF(N77&gt;=6,"13s(N2,R1)",IF(N77&gt;=5,"13s/22s/R4s(N2,R1)",IF(N77&gt;=4,"13s/22s/R4s/41s(N4,R1/N2,R2)",IF(N77&gt;=3,"13s/22s/R4s/41s/8x(N4R2/N2R4)",IF(N77&gt;=2,"13s/22s/R4s/41s/10x(N5R2/N2R5)","Unaceptable")))))))</f>
        <v>13s/22s/R4s(N2,R1)</v>
      </c>
      <c r="R77" s="64"/>
      <c r="S77" s="102"/>
      <c r="T77" s="64"/>
      <c r="U77" s="64"/>
      <c r="V77" s="64"/>
      <c r="W77" s="197"/>
      <c r="X77" s="64"/>
      <c r="Y77" s="64"/>
      <c r="Z77" s="11"/>
      <c r="AA77" s="10"/>
      <c r="AB77" s="10"/>
      <c r="AC77" s="10"/>
      <c r="AD77" s="10"/>
      <c r="AE77" s="10"/>
      <c r="AF77" s="10"/>
      <c r="AG77" s="10"/>
      <c r="AH77" s="10"/>
      <c r="AI77" s="10"/>
    </row>
    <row r="78" spans="1:35" ht="15.75">
      <c r="B78" s="65">
        <v>77</v>
      </c>
      <c r="C78" s="66" t="s">
        <v>144</v>
      </c>
      <c r="D78" s="105"/>
      <c r="E78" s="198" t="s">
        <v>23</v>
      </c>
      <c r="F78" s="54">
        <v>34</v>
      </c>
      <c r="G78" s="55">
        <v>2.98</v>
      </c>
      <c r="H78" s="56">
        <v>0</v>
      </c>
      <c r="I78" s="159">
        <v>42.2</v>
      </c>
      <c r="J78" s="160">
        <v>76.3</v>
      </c>
      <c r="K78" s="199">
        <f t="shared" si="9"/>
        <v>0.5530799475753605</v>
      </c>
      <c r="L78" s="205">
        <f t="shared" si="7"/>
        <v>117.26371892994015</v>
      </c>
      <c r="M78" s="86">
        <v>28.3</v>
      </c>
      <c r="N78" s="507">
        <f t="shared" si="11"/>
        <v>9.4966442953020138</v>
      </c>
      <c r="O78" s="511">
        <f t="shared" si="10"/>
        <v>6.6613381477509392E-14</v>
      </c>
      <c r="P78" s="510">
        <f t="shared" si="12"/>
        <v>8.94</v>
      </c>
      <c r="Q78" s="203" t="str">
        <f t="shared" si="13"/>
        <v>13s(N2,R1)</v>
      </c>
      <c r="R78" s="64"/>
      <c r="S78" s="64"/>
      <c r="T78" s="64"/>
      <c r="U78" s="64"/>
      <c r="V78" s="64"/>
      <c r="W78" s="197"/>
      <c r="X78" s="64"/>
      <c r="Y78" s="64"/>
      <c r="Z78" s="11"/>
      <c r="AA78" s="10"/>
      <c r="AB78" s="10"/>
      <c r="AC78" s="10"/>
      <c r="AD78" s="10"/>
      <c r="AE78" s="10"/>
      <c r="AF78" s="10"/>
      <c r="AG78" s="10"/>
      <c r="AH78" s="10"/>
      <c r="AI78" s="10"/>
    </row>
    <row r="79" spans="1:35" ht="15.75">
      <c r="B79" s="105">
        <v>78</v>
      </c>
      <c r="C79" s="51" t="s">
        <v>145</v>
      </c>
      <c r="D79" s="52" t="s">
        <v>26</v>
      </c>
      <c r="E79" s="206" t="s">
        <v>31</v>
      </c>
      <c r="F79" s="54">
        <v>32</v>
      </c>
      <c r="G79" s="55">
        <v>5.95</v>
      </c>
      <c r="H79" s="56">
        <v>3</v>
      </c>
      <c r="I79" s="153">
        <v>8.5</v>
      </c>
      <c r="J79" s="89">
        <v>24.5</v>
      </c>
      <c r="K79" s="192">
        <f t="shared" si="9"/>
        <v>0.34693877551020408</v>
      </c>
      <c r="L79" s="204">
        <f t="shared" si="7"/>
        <v>28.759619051719028</v>
      </c>
      <c r="M79" s="207">
        <v>20.2</v>
      </c>
      <c r="N79" s="506">
        <f t="shared" si="11"/>
        <v>2.8907563025210083</v>
      </c>
      <c r="O79" s="504">
        <f t="shared" si="10"/>
        <v>8.2149669008459547</v>
      </c>
      <c r="P79" s="509">
        <f t="shared" si="12"/>
        <v>18.100345300573689</v>
      </c>
      <c r="Q79" s="196" t="str">
        <f t="shared" si="13"/>
        <v>13s/22s/R4s/41s/10x(N5R2/N2R5)</v>
      </c>
      <c r="R79" s="64"/>
      <c r="S79" s="64"/>
      <c r="T79" s="64"/>
      <c r="U79" s="64"/>
      <c r="V79" s="64"/>
      <c r="W79" s="197"/>
      <c r="X79" s="64"/>
      <c r="Y79" s="64"/>
      <c r="Z79" s="11"/>
      <c r="AA79" s="10"/>
      <c r="AB79" s="10"/>
      <c r="AC79" s="10"/>
      <c r="AD79" s="10"/>
      <c r="AE79" s="10"/>
      <c r="AF79" s="10"/>
      <c r="AG79" s="10"/>
      <c r="AH79" s="10"/>
      <c r="AI79" s="10"/>
    </row>
    <row r="80" spans="1:35" ht="15.75">
      <c r="B80" s="65">
        <v>79</v>
      </c>
      <c r="C80" s="66" t="s">
        <v>145</v>
      </c>
      <c r="D80" s="105"/>
      <c r="E80" s="206" t="s">
        <v>32</v>
      </c>
      <c r="F80" s="54">
        <v>30</v>
      </c>
      <c r="G80" s="55">
        <v>4.17</v>
      </c>
      <c r="H80" s="56">
        <v>3</v>
      </c>
      <c r="I80" s="159">
        <v>8.5</v>
      </c>
      <c r="J80" s="160">
        <v>24.5</v>
      </c>
      <c r="K80" s="199">
        <f t="shared" si="9"/>
        <v>0.34693877551020408</v>
      </c>
      <c r="L80" s="205">
        <f t="shared" si="7"/>
        <v>26.243353377188672</v>
      </c>
      <c r="M80" s="208">
        <v>20.2</v>
      </c>
      <c r="N80" s="507">
        <f t="shared" si="11"/>
        <v>4.1247002398081536</v>
      </c>
      <c r="O80" s="511">
        <f t="shared" si="10"/>
        <v>0.43362640671076313</v>
      </c>
      <c r="P80" s="510">
        <f t="shared" si="12"/>
        <v>12.864684216878391</v>
      </c>
      <c r="Q80" s="203" t="str">
        <f t="shared" si="13"/>
        <v>13s/22s/R4s/41s(N4,R1/N2,R2)</v>
      </c>
      <c r="R80" s="64"/>
      <c r="S80" s="64"/>
      <c r="T80" s="64"/>
      <c r="U80" s="64"/>
      <c r="V80" s="64"/>
      <c r="W80" s="197"/>
      <c r="X80" s="64"/>
      <c r="Y80" s="64"/>
      <c r="Z80" s="11"/>
      <c r="AA80" s="10"/>
      <c r="AB80" s="10"/>
      <c r="AC80" s="10"/>
      <c r="AD80" s="10"/>
      <c r="AE80" s="10"/>
      <c r="AF80" s="10"/>
      <c r="AG80" s="10"/>
      <c r="AH80" s="10"/>
      <c r="AI80" s="10"/>
    </row>
    <row r="81" spans="2:35" ht="15.75">
      <c r="B81" s="105">
        <v>80</v>
      </c>
      <c r="C81" s="51" t="s">
        <v>146</v>
      </c>
      <c r="D81" s="52" t="s">
        <v>257</v>
      </c>
      <c r="E81" s="191" t="s">
        <v>22</v>
      </c>
      <c r="F81" s="54">
        <v>28</v>
      </c>
      <c r="G81" s="55">
        <v>1.1499999999999999</v>
      </c>
      <c r="H81" s="56">
        <v>1</v>
      </c>
      <c r="I81" s="153">
        <v>20.399999999999999</v>
      </c>
      <c r="J81" s="89">
        <v>36.4</v>
      </c>
      <c r="K81" s="192">
        <f t="shared" si="9"/>
        <v>0.56043956043956045</v>
      </c>
      <c r="L81" s="204">
        <f t="shared" si="7"/>
        <v>56.635691432170233</v>
      </c>
      <c r="M81" s="85">
        <v>13.6</v>
      </c>
      <c r="N81" s="506">
        <f t="shared" si="11"/>
        <v>10.956521739130435</v>
      </c>
      <c r="O81" s="504">
        <f t="shared" si="10"/>
        <v>0</v>
      </c>
      <c r="P81" s="509">
        <f t="shared" si="12"/>
        <v>3.5920050111323616</v>
      </c>
      <c r="Q81" s="196" t="str">
        <f t="shared" si="13"/>
        <v>13s(N2,R1)</v>
      </c>
      <c r="R81" s="64"/>
      <c r="S81" s="64"/>
      <c r="T81" s="64"/>
      <c r="U81" s="64"/>
      <c r="V81" s="64"/>
      <c r="W81" s="197"/>
      <c r="X81" s="64"/>
      <c r="Y81" s="64"/>
      <c r="Z81" s="11"/>
      <c r="AA81" s="10"/>
      <c r="AB81" s="10"/>
      <c r="AC81" s="10"/>
      <c r="AD81" s="10"/>
      <c r="AE81" s="10"/>
      <c r="AF81" s="10"/>
      <c r="AG81" s="10"/>
      <c r="AH81" s="10"/>
      <c r="AI81" s="10"/>
    </row>
    <row r="82" spans="2:35" ht="15.75">
      <c r="B82" s="65">
        <v>81</v>
      </c>
      <c r="C82" s="66" t="s">
        <v>146</v>
      </c>
      <c r="D82" s="105"/>
      <c r="E82" s="198" t="s">
        <v>23</v>
      </c>
      <c r="F82" s="54">
        <v>28</v>
      </c>
      <c r="G82" s="55">
        <v>1.06</v>
      </c>
      <c r="H82" s="56">
        <v>0</v>
      </c>
      <c r="I82" s="159">
        <v>20.399999999999999</v>
      </c>
      <c r="J82" s="160">
        <v>36.4</v>
      </c>
      <c r="K82" s="199">
        <f t="shared" si="9"/>
        <v>0.56043956043956045</v>
      </c>
      <c r="L82" s="205">
        <f t="shared" si="7"/>
        <v>56.622198434183034</v>
      </c>
      <c r="M82" s="86">
        <v>13.6</v>
      </c>
      <c r="N82" s="507">
        <f t="shared" si="11"/>
        <v>12.830188679245282</v>
      </c>
      <c r="O82" s="505">
        <f t="shared" si="10"/>
        <v>0</v>
      </c>
      <c r="P82" s="510">
        <f t="shared" si="12"/>
        <v>3.18</v>
      </c>
      <c r="Q82" s="203" t="str">
        <f t="shared" si="13"/>
        <v>13s(N2,R1)</v>
      </c>
      <c r="R82" s="64"/>
      <c r="S82" s="64"/>
      <c r="T82" s="64"/>
      <c r="U82" s="64"/>
      <c r="V82" s="64"/>
      <c r="W82" s="197"/>
      <c r="X82" s="64"/>
      <c r="Y82" s="64"/>
      <c r="Z82" s="11"/>
      <c r="AA82" s="10"/>
      <c r="AB82" s="10"/>
      <c r="AC82" s="10"/>
      <c r="AD82" s="10"/>
      <c r="AE82" s="10"/>
      <c r="AF82" s="10"/>
      <c r="AG82" s="10"/>
      <c r="AH82" s="10"/>
      <c r="AI82" s="10"/>
    </row>
    <row r="83" spans="2:35" ht="15.75">
      <c r="B83" s="105">
        <v>82</v>
      </c>
      <c r="C83" s="51" t="s">
        <v>147</v>
      </c>
      <c r="D83" s="52" t="s">
        <v>26</v>
      </c>
      <c r="E83" s="191" t="s">
        <v>22</v>
      </c>
      <c r="F83" s="54">
        <v>32</v>
      </c>
      <c r="G83" s="55">
        <v>2.78</v>
      </c>
      <c r="H83" s="56">
        <v>1</v>
      </c>
      <c r="I83" s="153">
        <v>5.2</v>
      </c>
      <c r="J83" s="89">
        <v>15.6</v>
      </c>
      <c r="K83" s="192">
        <f t="shared" si="9"/>
        <v>0.33333333333333337</v>
      </c>
      <c r="L83" s="204">
        <f t="shared" si="7"/>
        <v>16.344190737996175</v>
      </c>
      <c r="M83" s="209">
        <v>12.6</v>
      </c>
      <c r="N83" s="506">
        <f t="shared" si="11"/>
        <v>4.1726618705035969</v>
      </c>
      <c r="O83" s="511">
        <f t="shared" si="10"/>
        <v>0.37626029472280775</v>
      </c>
      <c r="P83" s="509">
        <f t="shared" si="12"/>
        <v>8.399738091154985</v>
      </c>
      <c r="Q83" s="196" t="str">
        <f t="shared" si="13"/>
        <v>13s/22s/R4s/41s(N4,R1/N2,R2)</v>
      </c>
      <c r="R83" s="64"/>
      <c r="S83" s="64"/>
      <c r="T83" s="64"/>
      <c r="U83" s="64"/>
      <c r="V83" s="64"/>
      <c r="W83" s="197"/>
      <c r="X83" s="64"/>
      <c r="Y83" s="64"/>
      <c r="Z83" s="11"/>
      <c r="AA83" s="10"/>
      <c r="AB83" s="10"/>
      <c r="AC83" s="10"/>
      <c r="AD83" s="10"/>
      <c r="AE83" s="10"/>
      <c r="AF83" s="10"/>
      <c r="AG83" s="10"/>
      <c r="AH83" s="10"/>
      <c r="AI83" s="10"/>
    </row>
    <row r="84" spans="2:35" ht="15.75">
      <c r="B84" s="65">
        <v>83</v>
      </c>
      <c r="C84" s="66" t="s">
        <v>147</v>
      </c>
      <c r="D84" s="105"/>
      <c r="E84" s="198" t="s">
        <v>23</v>
      </c>
      <c r="F84" s="54">
        <v>32</v>
      </c>
      <c r="G84" s="55">
        <v>3.17</v>
      </c>
      <c r="H84" s="56">
        <v>0</v>
      </c>
      <c r="I84" s="159">
        <v>5.2</v>
      </c>
      <c r="J84" s="160">
        <v>15.6</v>
      </c>
      <c r="K84" s="199">
        <f t="shared" si="9"/>
        <v>0.33333333333333337</v>
      </c>
      <c r="L84" s="205">
        <f t="shared" si="7"/>
        <v>16.880800824605451</v>
      </c>
      <c r="M84" s="210">
        <v>12.6</v>
      </c>
      <c r="N84" s="507">
        <f t="shared" si="11"/>
        <v>3.9747634069400632</v>
      </c>
      <c r="O84" s="505">
        <f t="shared" si="10"/>
        <v>0.66662232425269696</v>
      </c>
      <c r="P84" s="510">
        <f t="shared" si="12"/>
        <v>9.51</v>
      </c>
      <c r="Q84" s="203" t="str">
        <f t="shared" si="13"/>
        <v>13s/22s/R4s/41s/8x(N4R2/N2R4)</v>
      </c>
      <c r="R84" s="64"/>
      <c r="S84" s="64"/>
      <c r="T84" s="64"/>
      <c r="U84" s="64"/>
      <c r="V84" s="64"/>
      <c r="W84" s="197"/>
      <c r="X84" s="64"/>
      <c r="Y84" s="64"/>
      <c r="Z84" s="11"/>
      <c r="AA84" s="10"/>
      <c r="AB84" s="10"/>
      <c r="AC84" s="10"/>
      <c r="AD84" s="10"/>
      <c r="AE84" s="10"/>
      <c r="AF84" s="10"/>
      <c r="AG84" s="10"/>
      <c r="AH84" s="10"/>
      <c r="AI84" s="10"/>
    </row>
    <row r="85" spans="2:35" ht="15.75">
      <c r="B85" s="105">
        <v>84</v>
      </c>
      <c r="C85" s="51" t="s">
        <v>148</v>
      </c>
      <c r="D85" s="52" t="s">
        <v>26</v>
      </c>
      <c r="E85" s="191" t="s">
        <v>22</v>
      </c>
      <c r="F85" s="54">
        <v>32</v>
      </c>
      <c r="G85" s="55">
        <v>2.2200000000000002</v>
      </c>
      <c r="H85" s="56">
        <v>1</v>
      </c>
      <c r="I85" s="153">
        <v>8.9</v>
      </c>
      <c r="J85" s="89">
        <v>33.4</v>
      </c>
      <c r="K85" s="192">
        <f t="shared" si="9"/>
        <v>0.26646706586826352</v>
      </c>
      <c r="L85" s="204">
        <f t="shared" si="7"/>
        <v>25.425423396277985</v>
      </c>
      <c r="M85" s="211">
        <v>16</v>
      </c>
      <c r="N85" s="506">
        <f t="shared" si="11"/>
        <v>6.7567567567567561</v>
      </c>
      <c r="O85" s="504">
        <f t="shared" si="10"/>
        <v>7.3309014636535608E-6</v>
      </c>
      <c r="P85" s="509">
        <f t="shared" si="12"/>
        <v>6.7346566356422368</v>
      </c>
      <c r="Q85" s="196" t="str">
        <f>IF(N85&gt;=6,"13s(N2,R1)",(IF(N85&gt;=6,"13s(N2,R1)",IF(N85&gt;=5,"13s/22s/R4s(N2,R1)",IF(N85&gt;=4,"13s/22s/R4s/41s(N4,R1/N2,R2)",IF(N85&gt;=3,"13s/22s/R4s/41s/8x(N4R2/N2R4)",IF(N85&gt;=2,"13s/22s/R4s/41s/10x(N5R2/N2R5)","Unaceptable")))))))</f>
        <v>13s(N2,R1)</v>
      </c>
      <c r="R85" s="64"/>
      <c r="S85" s="64"/>
      <c r="T85" s="64"/>
      <c r="U85" s="64"/>
      <c r="V85" s="64"/>
      <c r="W85" s="197"/>
      <c r="X85" s="64"/>
      <c r="Y85" s="64"/>
      <c r="Z85" s="11"/>
      <c r="AA85" s="10"/>
      <c r="AB85" s="10"/>
      <c r="AC85" s="10"/>
      <c r="AD85" s="10"/>
      <c r="AE85" s="10"/>
      <c r="AF85" s="10"/>
      <c r="AG85" s="10"/>
      <c r="AH85" s="10"/>
      <c r="AI85" s="10"/>
    </row>
    <row r="86" spans="2:35" ht="15.75">
      <c r="B86" s="65">
        <v>85</v>
      </c>
      <c r="C86" s="66" t="s">
        <v>148</v>
      </c>
      <c r="D86" s="105"/>
      <c r="E86" s="198" t="s">
        <v>23</v>
      </c>
      <c r="F86" s="54">
        <v>32</v>
      </c>
      <c r="G86" s="55">
        <v>1.78</v>
      </c>
      <c r="H86" s="56">
        <v>3</v>
      </c>
      <c r="I86" s="159">
        <v>8.9</v>
      </c>
      <c r="J86" s="160">
        <v>33.4</v>
      </c>
      <c r="K86" s="199">
        <f t="shared" si="9"/>
        <v>0.26646706586826352</v>
      </c>
      <c r="L86" s="205">
        <f t="shared" si="7"/>
        <v>25.158094579677535</v>
      </c>
      <c r="M86" s="212">
        <v>16</v>
      </c>
      <c r="N86" s="507">
        <f t="shared" si="11"/>
        <v>7.3033707865168536</v>
      </c>
      <c r="O86" s="505">
        <f t="shared" si="10"/>
        <v>3.2497421420529804E-7</v>
      </c>
      <c r="P86" s="510">
        <f t="shared" si="12"/>
        <v>6.1249979591833332</v>
      </c>
      <c r="Q86" s="203" t="str">
        <f t="shared" si="13"/>
        <v>13s(N2,R1)</v>
      </c>
      <c r="R86" s="64"/>
      <c r="S86" s="64"/>
      <c r="T86" s="64"/>
      <c r="U86" s="64"/>
      <c r="V86" s="64"/>
      <c r="W86" s="197"/>
      <c r="X86" s="64"/>
      <c r="Y86" s="64"/>
      <c r="Z86" s="11"/>
      <c r="AA86" s="10"/>
      <c r="AB86" s="10"/>
      <c r="AC86" s="10"/>
      <c r="AD86" s="10"/>
      <c r="AE86" s="10"/>
      <c r="AF86" s="10"/>
      <c r="AG86" s="10"/>
      <c r="AH86" s="10"/>
      <c r="AI86" s="10"/>
    </row>
    <row r="87" spans="2:35" ht="15.75">
      <c r="B87" s="105">
        <v>86</v>
      </c>
      <c r="C87" s="51" t="s">
        <v>149</v>
      </c>
      <c r="D87" s="52" t="s">
        <v>26</v>
      </c>
      <c r="E87" s="191" t="s">
        <v>22</v>
      </c>
      <c r="F87" s="54">
        <v>32</v>
      </c>
      <c r="G87" s="55">
        <v>1.56</v>
      </c>
      <c r="H87" s="56">
        <v>2</v>
      </c>
      <c r="I87" s="153">
        <v>5.4</v>
      </c>
      <c r="J87" s="89">
        <v>35.9</v>
      </c>
      <c r="K87" s="192">
        <f t="shared" si="9"/>
        <v>0.15041782729805014</v>
      </c>
      <c r="L87" s="204">
        <f t="shared" si="7"/>
        <v>15.580113848107786</v>
      </c>
      <c r="M87" s="112">
        <v>20</v>
      </c>
      <c r="N87" s="506">
        <f t="shared" si="11"/>
        <v>11.538461538461538</v>
      </c>
      <c r="O87" s="511">
        <f t="shared" si="10"/>
        <v>0</v>
      </c>
      <c r="P87" s="509">
        <f t="shared" si="12"/>
        <v>5.0894400477852182</v>
      </c>
      <c r="Q87" s="196" t="str">
        <f t="shared" si="13"/>
        <v>13s(N2,R1)</v>
      </c>
      <c r="R87" s="64"/>
      <c r="S87" s="64"/>
      <c r="T87" s="64"/>
      <c r="U87" s="64"/>
      <c r="V87" s="64"/>
      <c r="W87" s="197"/>
      <c r="X87" s="64"/>
      <c r="Y87" s="64"/>
      <c r="Z87" s="11"/>
      <c r="AA87" s="10"/>
      <c r="AB87" s="10"/>
      <c r="AC87" s="10"/>
      <c r="AD87" s="10"/>
      <c r="AE87" s="10"/>
      <c r="AF87" s="10"/>
      <c r="AG87" s="10"/>
      <c r="AH87" s="10"/>
      <c r="AI87" s="10"/>
    </row>
    <row r="88" spans="2:35" ht="15.75">
      <c r="B88" s="65">
        <v>87</v>
      </c>
      <c r="C88" s="66" t="s">
        <v>149</v>
      </c>
      <c r="D88" s="105"/>
      <c r="E88" s="198" t="s">
        <v>23</v>
      </c>
      <c r="F88" s="54">
        <v>32</v>
      </c>
      <c r="G88" s="55">
        <v>1.2</v>
      </c>
      <c r="H88" s="56">
        <v>1</v>
      </c>
      <c r="I88" s="159">
        <v>5.4</v>
      </c>
      <c r="J88" s="160">
        <v>35.9</v>
      </c>
      <c r="K88" s="199">
        <f t="shared" si="9"/>
        <v>0.15041782729805014</v>
      </c>
      <c r="L88" s="205">
        <f t="shared" si="7"/>
        <v>15.333164057036631</v>
      </c>
      <c r="M88" s="112">
        <v>20</v>
      </c>
      <c r="N88" s="507">
        <f t="shared" si="11"/>
        <v>15.833333333333334</v>
      </c>
      <c r="O88" s="505">
        <f t="shared" si="10"/>
        <v>0</v>
      </c>
      <c r="P88" s="510">
        <f t="shared" si="12"/>
        <v>3.7363083384538807</v>
      </c>
      <c r="Q88" s="203" t="str">
        <f t="shared" si="13"/>
        <v>13s(N2,R1)</v>
      </c>
      <c r="R88" s="64"/>
      <c r="S88" s="64"/>
      <c r="T88" s="64"/>
      <c r="U88" s="64"/>
      <c r="V88" s="64"/>
      <c r="W88" s="197"/>
      <c r="X88" s="64"/>
      <c r="Y88" s="64"/>
      <c r="Z88" s="11"/>
      <c r="AA88" s="10"/>
      <c r="AB88" s="10"/>
      <c r="AC88" s="10"/>
      <c r="AD88" s="10"/>
      <c r="AE88" s="10"/>
      <c r="AF88" s="10"/>
      <c r="AG88" s="10"/>
      <c r="AH88" s="10"/>
      <c r="AI88" s="10"/>
    </row>
    <row r="89" spans="2:35" ht="15.75">
      <c r="B89" s="105">
        <v>88</v>
      </c>
      <c r="C89" s="51" t="s">
        <v>150</v>
      </c>
      <c r="D89" s="52" t="s">
        <v>26</v>
      </c>
      <c r="E89" s="191" t="s">
        <v>22</v>
      </c>
      <c r="F89" s="54">
        <v>32</v>
      </c>
      <c r="G89" s="55">
        <v>1.97</v>
      </c>
      <c r="H89" s="56">
        <v>0</v>
      </c>
      <c r="I89" s="153">
        <v>5.9</v>
      </c>
      <c r="J89" s="89">
        <v>47.3</v>
      </c>
      <c r="K89" s="192">
        <f t="shared" si="9"/>
        <v>0.12473572938689219</v>
      </c>
      <c r="L89" s="204">
        <f t="shared" si="7"/>
        <v>17.241517418139274</v>
      </c>
      <c r="M89" s="211">
        <v>16.8</v>
      </c>
      <c r="N89" s="506">
        <f t="shared" si="11"/>
        <v>8.527918781725889</v>
      </c>
      <c r="O89" s="504">
        <f t="shared" si="10"/>
        <v>1.0481615575486103E-10</v>
      </c>
      <c r="P89" s="509">
        <f t="shared" si="12"/>
        <v>5.91</v>
      </c>
      <c r="Q89" s="196" t="str">
        <f t="shared" si="13"/>
        <v>13s(N2,R1)</v>
      </c>
      <c r="R89" s="64"/>
      <c r="S89" s="64"/>
      <c r="T89" s="64"/>
      <c r="U89" s="64"/>
      <c r="V89" s="64"/>
      <c r="W89" s="197"/>
      <c r="X89" s="64"/>
      <c r="Y89" s="64"/>
      <c r="Z89" s="11"/>
      <c r="AA89" s="10"/>
      <c r="AB89" s="10"/>
      <c r="AC89" s="10"/>
      <c r="AD89" s="10"/>
      <c r="AE89" s="10"/>
      <c r="AF89" s="10"/>
      <c r="AG89" s="10"/>
      <c r="AH89" s="10"/>
      <c r="AI89" s="10"/>
    </row>
    <row r="90" spans="2:35" ht="15.75">
      <c r="B90" s="65">
        <v>89</v>
      </c>
      <c r="C90" s="66" t="s">
        <v>150</v>
      </c>
      <c r="D90" s="105"/>
      <c r="E90" s="198" t="s">
        <v>23</v>
      </c>
      <c r="F90" s="54">
        <v>32</v>
      </c>
      <c r="G90" s="55">
        <v>1.83</v>
      </c>
      <c r="H90" s="56">
        <v>0</v>
      </c>
      <c r="I90" s="159">
        <v>5.9</v>
      </c>
      <c r="J90" s="160">
        <v>47.3</v>
      </c>
      <c r="K90" s="199">
        <f t="shared" si="9"/>
        <v>0.12473572938689219</v>
      </c>
      <c r="L90" s="205">
        <f t="shared" si="7"/>
        <v>17.122571666662694</v>
      </c>
      <c r="M90" s="212">
        <v>16.8</v>
      </c>
      <c r="N90" s="507">
        <f t="shared" si="11"/>
        <v>9.1803278688524586</v>
      </c>
      <c r="O90" s="505">
        <f t="shared" si="10"/>
        <v>7.8825834748386114E-13</v>
      </c>
      <c r="P90" s="510">
        <f t="shared" si="12"/>
        <v>5.49</v>
      </c>
      <c r="Q90" s="203" t="str">
        <f t="shared" si="13"/>
        <v>13s(N2,R1)</v>
      </c>
      <c r="R90" s="64"/>
      <c r="S90" s="64"/>
      <c r="T90" s="64"/>
      <c r="U90" s="64"/>
      <c r="V90" s="64"/>
      <c r="W90" s="197"/>
      <c r="X90" s="64"/>
      <c r="Y90" s="64"/>
      <c r="Z90" s="11"/>
      <c r="AA90" s="10"/>
      <c r="AB90" s="10"/>
      <c r="AC90" s="10"/>
      <c r="AD90" s="10"/>
      <c r="AE90" s="10"/>
      <c r="AF90" s="10"/>
      <c r="AG90" s="10"/>
      <c r="AH90" s="10"/>
      <c r="AI90" s="10"/>
    </row>
    <row r="91" spans="2:35" ht="15.75">
      <c r="B91" s="105">
        <v>90</v>
      </c>
      <c r="C91" s="51" t="s">
        <v>151</v>
      </c>
      <c r="D91" s="52" t="s">
        <v>26</v>
      </c>
      <c r="E91" s="191" t="s">
        <v>22</v>
      </c>
      <c r="F91" s="54">
        <v>32</v>
      </c>
      <c r="G91" s="55">
        <v>2.16</v>
      </c>
      <c r="H91" s="56">
        <v>0</v>
      </c>
      <c r="I91" s="153">
        <v>4.5</v>
      </c>
      <c r="J91" s="89">
        <v>16.5</v>
      </c>
      <c r="K91" s="192">
        <f t="shared" si="9"/>
        <v>0.27272727272727271</v>
      </c>
      <c r="L91" s="204">
        <f t="shared" si="7"/>
        <v>13.835878646475621</v>
      </c>
      <c r="M91" s="213">
        <v>18</v>
      </c>
      <c r="N91" s="506">
        <f t="shared" si="11"/>
        <v>8.3333333333333321</v>
      </c>
      <c r="O91" s="511">
        <f t="shared" si="10"/>
        <v>4.1482373092094349E-10</v>
      </c>
      <c r="P91" s="509">
        <f t="shared" si="12"/>
        <v>6.48</v>
      </c>
      <c r="Q91" s="196" t="str">
        <f t="shared" si="13"/>
        <v>13s(N2,R1)</v>
      </c>
      <c r="R91" s="64"/>
      <c r="S91" s="64"/>
      <c r="T91" s="64"/>
      <c r="U91" s="64"/>
      <c r="V91" s="64"/>
      <c r="W91" s="197"/>
      <c r="X91" s="64"/>
      <c r="Y91" s="64"/>
      <c r="Z91" s="11"/>
      <c r="AA91" s="10"/>
      <c r="AB91" s="10"/>
      <c r="AC91" s="10"/>
      <c r="AD91" s="10"/>
      <c r="AE91" s="10"/>
      <c r="AF91" s="10"/>
      <c r="AG91" s="10"/>
      <c r="AH91" s="10"/>
      <c r="AI91" s="10"/>
    </row>
    <row r="92" spans="2:35" ht="15.75">
      <c r="B92" s="65">
        <v>91</v>
      </c>
      <c r="C92" s="66" t="s">
        <v>151</v>
      </c>
      <c r="D92" s="105"/>
      <c r="E92" s="198" t="s">
        <v>23</v>
      </c>
      <c r="F92" s="54">
        <v>32</v>
      </c>
      <c r="G92" s="55">
        <v>1.51</v>
      </c>
      <c r="H92" s="56">
        <v>1</v>
      </c>
      <c r="I92" s="159">
        <v>4.5</v>
      </c>
      <c r="J92" s="160">
        <v>16.5</v>
      </c>
      <c r="K92" s="199">
        <f t="shared" si="9"/>
        <v>0.27272727272727271</v>
      </c>
      <c r="L92" s="205">
        <f t="shared" si="7"/>
        <v>13.156871372784643</v>
      </c>
      <c r="M92" s="213">
        <v>18</v>
      </c>
      <c r="N92" s="507">
        <f t="shared" si="11"/>
        <v>11.258278145695364</v>
      </c>
      <c r="O92" s="505">
        <f t="shared" si="10"/>
        <v>0</v>
      </c>
      <c r="P92" s="510">
        <f t="shared" si="12"/>
        <v>4.639062405271134</v>
      </c>
      <c r="Q92" s="203" t="str">
        <f t="shared" si="13"/>
        <v>13s(N2,R1)</v>
      </c>
      <c r="R92" s="64"/>
      <c r="S92" s="102"/>
      <c r="T92" s="64"/>
      <c r="U92" s="64"/>
      <c r="V92" s="64"/>
      <c r="W92" s="197"/>
      <c r="X92" s="64"/>
      <c r="Y92" s="64"/>
      <c r="Z92" s="11"/>
      <c r="AA92" s="10"/>
      <c r="AB92" s="10"/>
      <c r="AC92" s="10"/>
      <c r="AD92" s="10"/>
      <c r="AE92" s="10"/>
      <c r="AF92" s="10"/>
      <c r="AG92" s="10"/>
      <c r="AH92" s="10"/>
      <c r="AI92" s="10"/>
    </row>
    <row r="93" spans="2:35" ht="15.75">
      <c r="B93" s="105">
        <v>92</v>
      </c>
      <c r="C93" s="51" t="s">
        <v>152</v>
      </c>
      <c r="D93" s="52" t="s">
        <v>26</v>
      </c>
      <c r="E93" s="191" t="s">
        <v>22</v>
      </c>
      <c r="F93" s="54">
        <v>32</v>
      </c>
      <c r="G93" s="55">
        <v>3.51</v>
      </c>
      <c r="H93" s="56">
        <v>5</v>
      </c>
      <c r="I93" s="153">
        <v>6.5</v>
      </c>
      <c r="J93" s="89">
        <v>13.4</v>
      </c>
      <c r="K93" s="192">
        <f t="shared" si="9"/>
        <v>0.48507462686567165</v>
      </c>
      <c r="L93" s="204">
        <f t="shared" si="7"/>
        <v>20.476156678439438</v>
      </c>
      <c r="M93" s="214">
        <v>13.6</v>
      </c>
      <c r="N93" s="323">
        <f t="shared" si="11"/>
        <v>2.45014245014245</v>
      </c>
      <c r="O93" s="511">
        <f t="shared" si="10"/>
        <v>17.101993800851321</v>
      </c>
      <c r="P93" s="509">
        <f t="shared" si="12"/>
        <v>11.656796300871008</v>
      </c>
      <c r="Q93" s="196" t="str">
        <f t="shared" si="13"/>
        <v>13s/22s/R4s/41s/10x(N5R2/N2R5)</v>
      </c>
      <c r="R93" s="64"/>
      <c r="S93" s="64"/>
      <c r="T93" s="64"/>
      <c r="U93" s="64"/>
      <c r="V93" s="64"/>
      <c r="W93" s="197"/>
      <c r="X93" s="64"/>
      <c r="Y93" s="64"/>
      <c r="Z93" s="11"/>
      <c r="AA93" s="10"/>
      <c r="AB93" s="10"/>
      <c r="AC93" s="10"/>
      <c r="AD93" s="10"/>
      <c r="AE93" s="10"/>
      <c r="AF93" s="10"/>
      <c r="AG93" s="10"/>
      <c r="AH93" s="10"/>
      <c r="AI93" s="10"/>
    </row>
    <row r="94" spans="2:35" ht="15.75">
      <c r="B94" s="65">
        <v>93</v>
      </c>
      <c r="C94" s="66" t="s">
        <v>152</v>
      </c>
      <c r="D94" s="105"/>
      <c r="E94" s="198" t="s">
        <v>23</v>
      </c>
      <c r="F94" s="54">
        <v>32</v>
      </c>
      <c r="G94" s="55">
        <v>2.56</v>
      </c>
      <c r="H94" s="56">
        <v>7.0000000000000009</v>
      </c>
      <c r="I94" s="159">
        <v>6.5</v>
      </c>
      <c r="J94" s="160">
        <v>13.4</v>
      </c>
      <c r="K94" s="199">
        <f t="shared" si="9"/>
        <v>0.48507462686567165</v>
      </c>
      <c r="L94" s="205">
        <f t="shared" si="7"/>
        <v>19.364085816789803</v>
      </c>
      <c r="M94" s="216">
        <v>13.6</v>
      </c>
      <c r="N94" s="326">
        <f t="shared" si="11"/>
        <v>2.5781249999999996</v>
      </c>
      <c r="O94" s="511">
        <f t="shared" si="10"/>
        <v>14.048898813315702</v>
      </c>
      <c r="P94" s="510">
        <f t="shared" si="12"/>
        <v>10.391458030517182</v>
      </c>
      <c r="Q94" s="203" t="str">
        <f t="shared" si="13"/>
        <v>13s/22s/R4s/41s/10x(N5R2/N2R5)</v>
      </c>
      <c r="R94" s="64"/>
      <c r="S94" s="64"/>
      <c r="T94" s="64"/>
      <c r="U94" s="64"/>
      <c r="V94" s="64"/>
      <c r="W94" s="197"/>
      <c r="X94" s="64"/>
      <c r="Y94" s="64"/>
      <c r="Z94" s="11"/>
      <c r="AA94" s="10"/>
      <c r="AB94" s="10"/>
      <c r="AC94" s="10"/>
      <c r="AD94" s="10"/>
      <c r="AE94" s="10"/>
      <c r="AF94" s="10"/>
      <c r="AG94" s="10"/>
      <c r="AH94" s="10"/>
      <c r="AI94" s="10"/>
    </row>
    <row r="95" spans="2:35" ht="15.75">
      <c r="B95" s="105">
        <v>94</v>
      </c>
      <c r="C95" s="51" t="s">
        <v>153</v>
      </c>
      <c r="D95" s="52" t="s">
        <v>257</v>
      </c>
      <c r="E95" s="191" t="s">
        <v>22</v>
      </c>
      <c r="F95" s="54">
        <v>28</v>
      </c>
      <c r="G95" s="55">
        <v>1.74</v>
      </c>
      <c r="H95" s="56">
        <v>0</v>
      </c>
      <c r="I95" s="153">
        <v>6.9</v>
      </c>
      <c r="J95" s="89">
        <v>22.8</v>
      </c>
      <c r="K95" s="192">
        <f t="shared" si="9"/>
        <v>0.30263157894736842</v>
      </c>
      <c r="L95" s="204">
        <f t="shared" si="7"/>
        <v>19.72457371706674</v>
      </c>
      <c r="M95" s="218">
        <v>17.5</v>
      </c>
      <c r="N95" s="506">
        <f t="shared" si="11"/>
        <v>10.057471264367816</v>
      </c>
      <c r="O95" s="504">
        <f t="shared" si="10"/>
        <v>0</v>
      </c>
      <c r="P95" s="509">
        <f t="shared" si="12"/>
        <v>5.22</v>
      </c>
      <c r="Q95" s="196" t="str">
        <f t="shared" si="13"/>
        <v>13s(N2,R1)</v>
      </c>
      <c r="R95" s="64"/>
      <c r="S95"/>
      <c r="T95" s="64"/>
      <c r="U95" s="64"/>
      <c r="V95" s="64"/>
      <c r="W95" s="197"/>
      <c r="X95" s="64"/>
      <c r="Y95" s="64"/>
      <c r="Z95" s="11"/>
      <c r="AA95" s="10"/>
      <c r="AB95" s="10"/>
      <c r="AC95" s="10"/>
      <c r="AD95" s="10"/>
      <c r="AE95" s="10"/>
      <c r="AF95" s="10"/>
      <c r="AG95" s="10"/>
      <c r="AH95" s="10"/>
      <c r="AI95" s="10"/>
    </row>
    <row r="96" spans="2:35" ht="15.75">
      <c r="B96" s="65">
        <v>95</v>
      </c>
      <c r="C96" s="66" t="s">
        <v>153</v>
      </c>
      <c r="D96" s="105"/>
      <c r="E96" s="198" t="s">
        <v>23</v>
      </c>
      <c r="F96" s="54">
        <v>28</v>
      </c>
      <c r="G96" s="55">
        <v>2.2799999999999998</v>
      </c>
      <c r="H96" s="56">
        <v>1</v>
      </c>
      <c r="I96" s="159">
        <v>6.9</v>
      </c>
      <c r="J96" s="160">
        <v>22.8</v>
      </c>
      <c r="K96" s="199">
        <f t="shared" si="9"/>
        <v>0.30263157894736842</v>
      </c>
      <c r="L96" s="205">
        <f t="shared" si="7"/>
        <v>20.142926770457169</v>
      </c>
      <c r="M96" s="218">
        <v>17.5</v>
      </c>
      <c r="N96" s="507">
        <f t="shared" si="11"/>
        <v>7.2368421052631584</v>
      </c>
      <c r="O96" s="505">
        <f t="shared" si="10"/>
        <v>4.8229051863302175E-7</v>
      </c>
      <c r="P96" s="510">
        <f t="shared" si="12"/>
        <v>6.912712926196197</v>
      </c>
      <c r="Q96" s="203" t="str">
        <f t="shared" si="13"/>
        <v>13s(N2,R1)</v>
      </c>
      <c r="R96" s="64"/>
      <c r="S96"/>
      <c r="T96" s="64"/>
      <c r="U96" s="64"/>
      <c r="V96" s="64"/>
      <c r="W96" s="197"/>
      <c r="X96" s="64"/>
      <c r="Y96" s="64"/>
      <c r="Z96" s="11"/>
      <c r="AA96" s="10"/>
      <c r="AB96" s="10"/>
      <c r="AC96" s="10"/>
      <c r="AD96" s="10"/>
      <c r="AE96" s="10"/>
      <c r="AF96" s="10"/>
      <c r="AG96" s="10"/>
      <c r="AH96" s="10"/>
      <c r="AI96" s="10"/>
    </row>
    <row r="97" spans="2:35" ht="15.75">
      <c r="B97" s="105">
        <v>96</v>
      </c>
      <c r="C97" s="51" t="s">
        <v>154</v>
      </c>
      <c r="D97" s="52" t="s">
        <v>26</v>
      </c>
      <c r="E97" s="191" t="s">
        <v>33</v>
      </c>
      <c r="F97" s="54">
        <v>28</v>
      </c>
      <c r="G97" s="55">
        <v>3.76</v>
      </c>
      <c r="H97" s="56">
        <v>2</v>
      </c>
      <c r="I97" s="153">
        <v>1.9</v>
      </c>
      <c r="J97" s="154">
        <v>5.7</v>
      </c>
      <c r="K97" s="192">
        <f t="shared" si="9"/>
        <v>0.33333333333333331</v>
      </c>
      <c r="L97" s="204">
        <f>SQRT(POWER(G97,2)+POWER(I97,2))*1.96*SQRT(2)</f>
        <v>11.67725825354565</v>
      </c>
      <c r="M97" s="219">
        <v>18</v>
      </c>
      <c r="N97" s="323">
        <f>(M97-H97)/G97</f>
        <v>4.2553191489361701</v>
      </c>
      <c r="O97" s="511">
        <f t="shared" si="10"/>
        <v>0.29317454987418667</v>
      </c>
      <c r="P97" s="509">
        <f>SQRT(POWER(3,2)*POWER(G97,2)+POWER(H97,2))</f>
        <v>11.4559329606977</v>
      </c>
      <c r="Q97" s="196" t="str">
        <f t="shared" si="13"/>
        <v>13s/22s/R4s/41s(N4,R1/N2,R2)</v>
      </c>
      <c r="R97" s="64"/>
      <c r="S97"/>
      <c r="T97" s="64"/>
      <c r="U97" s="64"/>
      <c r="V97" s="64"/>
      <c r="W97" s="197"/>
      <c r="X97" s="64"/>
      <c r="Y97" s="64"/>
      <c r="Z97" s="11"/>
      <c r="AA97" s="10"/>
      <c r="AB97" s="10"/>
      <c r="AC97" s="10"/>
      <c r="AD97" s="10"/>
      <c r="AE97" s="10"/>
      <c r="AF97" s="10"/>
      <c r="AG97" s="10"/>
      <c r="AH97" s="10"/>
      <c r="AI97" s="10"/>
    </row>
    <row r="98" spans="2:35" ht="15.75">
      <c r="B98" s="65">
        <v>97</v>
      </c>
      <c r="C98" s="66" t="s">
        <v>154</v>
      </c>
      <c r="D98" s="105"/>
      <c r="E98" s="198" t="s">
        <v>34</v>
      </c>
      <c r="F98" s="54">
        <v>28</v>
      </c>
      <c r="G98" s="55">
        <v>1.25</v>
      </c>
      <c r="H98" s="56">
        <v>0</v>
      </c>
      <c r="I98" s="159">
        <v>1.9</v>
      </c>
      <c r="J98" s="160">
        <v>5.7</v>
      </c>
      <c r="K98" s="199">
        <f t="shared" si="9"/>
        <v>0.33333333333333331</v>
      </c>
      <c r="L98" s="205">
        <f t="shared" si="7"/>
        <v>6.3040742381415527</v>
      </c>
      <c r="M98" s="220">
        <v>18</v>
      </c>
      <c r="N98" s="326">
        <f t="shared" si="11"/>
        <v>14.4</v>
      </c>
      <c r="O98" s="511">
        <f t="shared" si="10"/>
        <v>0</v>
      </c>
      <c r="P98" s="510">
        <f t="shared" si="12"/>
        <v>3.75</v>
      </c>
      <c r="Q98" s="203" t="str">
        <f t="shared" si="13"/>
        <v>13s(N2,R1)</v>
      </c>
      <c r="R98" s="64"/>
      <c r="S98"/>
      <c r="T98" s="64"/>
      <c r="U98" s="64"/>
      <c r="V98" s="64"/>
      <c r="W98" s="197"/>
      <c r="X98" s="64"/>
      <c r="Y98" s="64"/>
      <c r="Z98" s="11"/>
      <c r="AA98" s="10"/>
      <c r="AB98" s="10"/>
      <c r="AC98" s="10"/>
      <c r="AD98" s="10"/>
      <c r="AE98" s="10"/>
      <c r="AF98" s="10"/>
      <c r="AG98" s="10"/>
      <c r="AH98" s="10"/>
      <c r="AI98" s="10"/>
    </row>
    <row r="99" spans="2:35" ht="15.75">
      <c r="B99" s="105">
        <v>98</v>
      </c>
      <c r="C99" s="51" t="s">
        <v>155</v>
      </c>
      <c r="D99" s="52" t="s">
        <v>257</v>
      </c>
      <c r="E99" s="206" t="s">
        <v>35</v>
      </c>
      <c r="F99" s="54">
        <v>34</v>
      </c>
      <c r="G99" s="55">
        <v>2.69</v>
      </c>
      <c r="H99" s="56">
        <v>0</v>
      </c>
      <c r="I99" s="153">
        <v>3.4</v>
      </c>
      <c r="J99" s="154">
        <v>5.9</v>
      </c>
      <c r="K99" s="192">
        <f t="shared" si="9"/>
        <v>0.57627118644067787</v>
      </c>
      <c r="L99" s="204">
        <f t="shared" si="7"/>
        <v>12.017245754331562</v>
      </c>
      <c r="M99" s="218">
        <v>6.8</v>
      </c>
      <c r="N99" s="506">
        <f t="shared" si="11"/>
        <v>2.5278810408921935</v>
      </c>
      <c r="O99" s="504">
        <f t="shared" si="10"/>
        <v>15.200289441723802</v>
      </c>
      <c r="P99" s="509">
        <f t="shared" si="12"/>
        <v>8.07</v>
      </c>
      <c r="Q99" s="196" t="str">
        <f t="shared" si="13"/>
        <v>13s/22s/R4s/41s/10x(N5R2/N2R5)</v>
      </c>
      <c r="R99" s="64"/>
      <c r="S99" s="64"/>
      <c r="T99" s="64"/>
      <c r="U99" s="64"/>
      <c r="V99" s="64"/>
      <c r="W99" s="197"/>
      <c r="X99" s="64"/>
      <c r="Y99" s="64"/>
      <c r="Z99" s="11"/>
      <c r="AA99" s="10"/>
      <c r="AB99" s="10"/>
      <c r="AC99" s="10"/>
      <c r="AD99" s="10"/>
      <c r="AE99" s="10"/>
      <c r="AF99" s="10"/>
      <c r="AG99" s="10"/>
      <c r="AH99" s="10"/>
      <c r="AI99" s="10"/>
    </row>
    <row r="100" spans="2:35" ht="15.75">
      <c r="B100" s="65">
        <v>99</v>
      </c>
      <c r="C100" s="66" t="s">
        <v>155</v>
      </c>
      <c r="D100" s="105"/>
      <c r="E100" s="206" t="s">
        <v>36</v>
      </c>
      <c r="F100" s="54">
        <v>32</v>
      </c>
      <c r="G100" s="55">
        <v>2.11</v>
      </c>
      <c r="H100" s="56">
        <v>0</v>
      </c>
      <c r="I100" s="159">
        <v>3.4</v>
      </c>
      <c r="J100" s="160">
        <v>5.9</v>
      </c>
      <c r="K100" s="199">
        <f t="shared" si="9"/>
        <v>0.57627118644067787</v>
      </c>
      <c r="L100" s="205">
        <f t="shared" si="7"/>
        <v>11.091625972777841</v>
      </c>
      <c r="M100" s="210">
        <v>6.8</v>
      </c>
      <c r="N100" s="507">
        <f t="shared" si="11"/>
        <v>3.2227488151658767</v>
      </c>
      <c r="O100" s="505">
        <f t="shared" si="10"/>
        <v>4.2466979265805449</v>
      </c>
      <c r="P100" s="510">
        <f t="shared" si="12"/>
        <v>6.33</v>
      </c>
      <c r="Q100" s="203" t="str">
        <f t="shared" si="13"/>
        <v>13s/22s/R4s/41s/8x(N4R2/N2R4)</v>
      </c>
      <c r="R100" s="64"/>
      <c r="S100" s="64"/>
      <c r="T100" s="64"/>
      <c r="U100" s="64"/>
      <c r="V100" s="64"/>
      <c r="W100" s="197"/>
      <c r="X100" s="64"/>
      <c r="Y100" s="64"/>
      <c r="Z100" s="11"/>
      <c r="AA100" s="10"/>
      <c r="AB100" s="10"/>
      <c r="AC100" s="10"/>
      <c r="AD100" s="10"/>
      <c r="AE100" s="10"/>
      <c r="AF100" s="10"/>
      <c r="AG100" s="10"/>
      <c r="AH100" s="10"/>
      <c r="AI100" s="10"/>
    </row>
    <row r="101" spans="2:35" ht="15.75">
      <c r="B101" s="50">
        <v>100</v>
      </c>
      <c r="C101" s="51" t="s">
        <v>156</v>
      </c>
      <c r="D101" s="52" t="s">
        <v>257</v>
      </c>
      <c r="E101" s="191" t="s">
        <v>22</v>
      </c>
      <c r="F101" s="54">
        <v>28</v>
      </c>
      <c r="G101" s="55">
        <v>1.96</v>
      </c>
      <c r="H101" s="56">
        <v>1</v>
      </c>
      <c r="I101" s="58">
        <v>3</v>
      </c>
      <c r="J101" s="154">
        <v>4.3</v>
      </c>
      <c r="K101" s="192">
        <f t="shared" si="9"/>
        <v>0.69767441860465118</v>
      </c>
      <c r="L101" s="204">
        <f t="shared" si="7"/>
        <v>9.9330046370672758</v>
      </c>
      <c r="M101" s="101">
        <v>15</v>
      </c>
      <c r="N101" s="506">
        <f t="shared" si="11"/>
        <v>7.1428571428571432</v>
      </c>
      <c r="O101" s="504">
        <f t="shared" si="10"/>
        <v>8.3625558700006764E-7</v>
      </c>
      <c r="P101" s="509">
        <f t="shared" si="12"/>
        <v>5.9644278853885053</v>
      </c>
      <c r="Q101" s="196" t="str">
        <f t="shared" si="13"/>
        <v>13s(N2,R1)</v>
      </c>
      <c r="R101" s="64"/>
      <c r="S101" s="64"/>
      <c r="T101" s="64"/>
      <c r="U101" s="64"/>
      <c r="V101" s="64"/>
      <c r="W101" s="197"/>
      <c r="X101" s="64"/>
      <c r="Y101" s="64"/>
      <c r="Z101" s="11"/>
      <c r="AA101" s="10"/>
      <c r="AB101" s="10"/>
      <c r="AC101" s="10"/>
      <c r="AD101" s="10"/>
      <c r="AE101" s="10"/>
      <c r="AF101" s="10"/>
      <c r="AG101" s="10"/>
      <c r="AH101" s="10"/>
      <c r="AI101" s="10"/>
    </row>
    <row r="102" spans="2:35" ht="15.75">
      <c r="B102" s="65">
        <v>101</v>
      </c>
      <c r="C102" s="66" t="s">
        <v>156</v>
      </c>
      <c r="D102" s="65"/>
      <c r="E102" s="198" t="s">
        <v>23</v>
      </c>
      <c r="F102" s="54">
        <v>28</v>
      </c>
      <c r="G102" s="55">
        <v>1.48</v>
      </c>
      <c r="H102" s="56">
        <v>1</v>
      </c>
      <c r="I102" s="70">
        <v>3</v>
      </c>
      <c r="J102" s="160">
        <v>4.3</v>
      </c>
      <c r="K102" s="199">
        <f t="shared" si="9"/>
        <v>0.69767441860465118</v>
      </c>
      <c r="L102" s="205">
        <f t="shared" si="7"/>
        <v>9.2724366420051645</v>
      </c>
      <c r="M102" s="103">
        <v>15</v>
      </c>
      <c r="N102" s="199">
        <f t="shared" si="11"/>
        <v>9.4594594594594597</v>
      </c>
      <c r="O102" s="505">
        <f t="shared" si="10"/>
        <v>8.8817841970012523E-14</v>
      </c>
      <c r="P102" s="202">
        <f t="shared" si="12"/>
        <v>4.5512196167620829</v>
      </c>
      <c r="Q102" s="203" t="str">
        <f t="shared" si="13"/>
        <v>13s(N2,R1)</v>
      </c>
      <c r="R102" s="64"/>
      <c r="S102" s="64"/>
      <c r="T102" s="64"/>
      <c r="U102" s="64"/>
      <c r="V102" s="64"/>
      <c r="W102" s="197"/>
      <c r="X102" s="64"/>
      <c r="Y102" s="64"/>
      <c r="Z102" s="11"/>
      <c r="AA102" s="10"/>
      <c r="AB102" s="10"/>
      <c r="AC102" s="10"/>
      <c r="AD102" s="10"/>
      <c r="AE102" s="10"/>
      <c r="AF102" s="10"/>
      <c r="AG102" s="10"/>
      <c r="AH102" s="10"/>
      <c r="AI102" s="10"/>
    </row>
    <row r="103" spans="2:35" ht="15.75">
      <c r="B103" s="52">
        <v>102</v>
      </c>
      <c r="C103" s="51" t="s">
        <v>157</v>
      </c>
      <c r="D103" s="52" t="s">
        <v>21</v>
      </c>
      <c r="E103" s="191" t="s">
        <v>37</v>
      </c>
      <c r="F103" s="54">
        <v>36</v>
      </c>
      <c r="G103" s="55">
        <v>5.2</v>
      </c>
      <c r="H103" s="56">
        <v>1</v>
      </c>
      <c r="I103" s="221"/>
      <c r="J103" s="221"/>
      <c r="K103" s="221"/>
      <c r="L103" s="222"/>
      <c r="M103" s="223">
        <v>20</v>
      </c>
      <c r="N103" s="215">
        <f t="shared" si="11"/>
        <v>3.6538461538461537</v>
      </c>
      <c r="O103" s="511">
        <f t="shared" si="10"/>
        <v>1.5626119428469365</v>
      </c>
      <c r="P103" s="195">
        <f t="shared" si="12"/>
        <v>15.632018423735305</v>
      </c>
      <c r="Q103" s="224" t="str">
        <f>IF(N103&gt;=6,"13s(N3,R1)",(IF(N103&gt;=6,"13s(N3,R1)",IF(N103&gt;=5,"13s/2of32s/R4s(N3,R1)",IF(N103&gt;=4,"13s/2of32s/R4s/31s(N3,R1)",IF(N103&gt;=3,"13s/2of32s/R4s/31s/6x(N6,R1/N3,R2)",IF(N103&gt;=2,"13s/2of32s/R4s/31s/12x(N6,R2)","Unaceptable")))))))</f>
        <v>13s/2of32s/R4s/31s/6x(N6,R1/N3,R2)</v>
      </c>
      <c r="R103" s="64"/>
      <c r="S103" s="64"/>
      <c r="T103" s="64"/>
      <c r="U103" s="64"/>
      <c r="V103" s="64"/>
      <c r="W103" s="197"/>
      <c r="X103" s="64"/>
      <c r="Y103" s="64"/>
      <c r="Z103" s="11"/>
      <c r="AA103" s="10"/>
      <c r="AB103" s="10"/>
      <c r="AC103" s="10"/>
      <c r="AD103" s="10"/>
      <c r="AE103" s="10"/>
      <c r="AF103" s="10"/>
      <c r="AG103" s="10"/>
      <c r="AH103" s="10"/>
      <c r="AI103" s="10"/>
    </row>
    <row r="104" spans="2:35" ht="15.75">
      <c r="B104" s="76">
        <v>103</v>
      </c>
      <c r="C104" s="225" t="s">
        <v>157</v>
      </c>
      <c r="D104" s="105"/>
      <c r="E104" s="226" t="s">
        <v>38</v>
      </c>
      <c r="F104" s="54">
        <v>37</v>
      </c>
      <c r="G104" s="55">
        <v>3.99</v>
      </c>
      <c r="H104" s="56">
        <v>0</v>
      </c>
      <c r="I104" s="953" t="s">
        <v>39</v>
      </c>
      <c r="J104" s="953"/>
      <c r="K104" s="953"/>
      <c r="L104" s="954"/>
      <c r="M104" s="227">
        <v>20</v>
      </c>
      <c r="N104" s="228">
        <f t="shared" si="11"/>
        <v>5.0125313283208017</v>
      </c>
      <c r="O104" s="511">
        <f t="shared" si="10"/>
        <v>2.2192983635205277E-2</v>
      </c>
      <c r="P104" s="229">
        <f t="shared" si="12"/>
        <v>11.97</v>
      </c>
      <c r="Q104" s="180" t="str">
        <f>IF(N104&gt;=6,"13s(N3,R1)",(IF(N104&gt;=6,"13s(N3,R1)",IF(N104&gt;=5,"13s/2of32s/R4s(N3,R1)",IF(N104&gt;=4,"13s/2of32s/R4s/31s(N3,R1)",IF(N104&gt;=3,"13s/2of32s/R4s/31s/6x(N6,R1/N3,R2)",IF(N104&gt;=2,"13s/2of32s/R4s/31s/12x(N6,R2)","Unaceptable")))))))</f>
        <v>13s/2of32s/R4s(N3,R1)</v>
      </c>
      <c r="R104" s="64"/>
      <c r="S104" s="64"/>
      <c r="T104" s="64"/>
      <c r="U104" s="64"/>
      <c r="V104" s="64"/>
      <c r="W104" s="197"/>
      <c r="X104" s="64"/>
      <c r="Y104" s="64"/>
      <c r="Z104" s="11"/>
      <c r="AA104" s="10"/>
      <c r="AB104" s="10"/>
      <c r="AC104" s="10"/>
      <c r="AD104" s="10"/>
      <c r="AE104" s="10"/>
      <c r="AF104" s="10"/>
      <c r="AG104" s="10"/>
      <c r="AH104" s="10"/>
      <c r="AI104" s="10"/>
    </row>
    <row r="105" spans="2:35" ht="15.75">
      <c r="B105" s="65">
        <v>104</v>
      </c>
      <c r="C105" s="66" t="s">
        <v>157</v>
      </c>
      <c r="D105" s="65"/>
      <c r="E105" s="198" t="s">
        <v>40</v>
      </c>
      <c r="F105" s="54">
        <v>37</v>
      </c>
      <c r="G105" s="55">
        <v>4.43</v>
      </c>
      <c r="H105" s="56">
        <v>3</v>
      </c>
      <c r="I105" s="230"/>
      <c r="J105" s="230"/>
      <c r="K105" s="230"/>
      <c r="L105" s="231"/>
      <c r="M105" s="232">
        <v>20</v>
      </c>
      <c r="N105" s="217">
        <f t="shared" si="11"/>
        <v>3.8374717832957113</v>
      </c>
      <c r="O105" s="511">
        <f t="shared" si="10"/>
        <v>0.97073332234094412</v>
      </c>
      <c r="P105" s="202">
        <f t="shared" si="12"/>
        <v>13.624393564485722</v>
      </c>
      <c r="Q105" s="190" t="str">
        <f>IF(N105&gt;=6,"13s(N3,R1)",(IF(N105&gt;=6,"13s(N3,R1)",IF(N105&gt;=5,"13s/2of32s/R4s(N3,R1)",IF(N105&gt;=4,"13s/2of32s/R4s/31s(N3,R1)",IF(N105&gt;=3,"13s/2of32s/R4s/31s/6x(N6,R1/N3,R2)",IF(N105&gt;=2,"13s/2of32s/R4s/31s/12x(N6,R2)","Unaceptable")))))))</f>
        <v>13s/2of32s/R4s/31s/6x(N6,R1/N3,R2)</v>
      </c>
      <c r="R105" s="64"/>
      <c r="S105" s="64"/>
      <c r="T105" s="64"/>
      <c r="U105" s="64"/>
      <c r="V105" s="64"/>
      <c r="W105" s="197"/>
      <c r="X105" s="64"/>
      <c r="Y105" s="64"/>
      <c r="Z105" s="11"/>
      <c r="AA105" s="10"/>
      <c r="AB105" s="10"/>
      <c r="AC105" s="10"/>
      <c r="AD105" s="10"/>
      <c r="AE105" s="10"/>
      <c r="AF105" s="10"/>
      <c r="AG105" s="10"/>
      <c r="AH105" s="10"/>
      <c r="AI105" s="10"/>
    </row>
    <row r="106" spans="2:35" ht="15.75">
      <c r="B106" s="52">
        <v>105</v>
      </c>
      <c r="C106" s="51" t="s">
        <v>158</v>
      </c>
      <c r="D106" s="52" t="s">
        <v>26</v>
      </c>
      <c r="E106" s="191" t="s">
        <v>41</v>
      </c>
      <c r="F106" s="54">
        <v>34</v>
      </c>
      <c r="G106" s="55">
        <v>4.8099999999999996</v>
      </c>
      <c r="H106" s="56">
        <v>2</v>
      </c>
      <c r="I106" s="165">
        <v>5.2</v>
      </c>
      <c r="J106" s="233">
        <v>15.3</v>
      </c>
      <c r="K106" s="234">
        <f t="shared" si="9"/>
        <v>0.33986928104575165</v>
      </c>
      <c r="L106" s="235">
        <f t="shared" ref="L106:L113" si="14">SQRT(POWER(G106,2)+POWER(I106,2))*1.96*SQRT(2)</f>
        <v>19.634485262415208</v>
      </c>
      <c r="M106" s="218">
        <v>12.5</v>
      </c>
      <c r="N106" s="192">
        <f t="shared" si="11"/>
        <v>2.182952182952183</v>
      </c>
      <c r="O106" s="504">
        <f t="shared" si="10"/>
        <v>24.731852913457317</v>
      </c>
      <c r="P106" s="195">
        <f t="shared" si="12"/>
        <v>14.567940829094548</v>
      </c>
      <c r="Q106" s="236" t="str">
        <f t="shared" ref="Q106:Q113" si="15">IF(N106&gt;=6,"13s(N2,R1)",(IF(N106&gt;=6,"13s(N2,R1)",IF(N106&gt;=5,"13s/22s/R4s(N2,R1)",IF(N106&gt;=4,"13s/22s/R4s/41s(N4,R1/N2,R2)",IF(N106&gt;=3,"13s/22s/R4s/41s/8x(N4R2/N2R4)",IF(N106&gt;=2,"13s/22s/R4s/41s/10x(N5R2/N2R5)","Unaceptable")))))))</f>
        <v>13s/22s/R4s/41s/10x(N5R2/N2R5)</v>
      </c>
      <c r="R106" s="64"/>
      <c r="S106" s="64"/>
      <c r="T106" s="64"/>
      <c r="U106" s="64"/>
      <c r="V106" s="64"/>
      <c r="W106" s="197"/>
      <c r="X106" s="64"/>
      <c r="Y106" s="64"/>
      <c r="Z106" s="11"/>
      <c r="AA106" s="10"/>
      <c r="AB106" s="10"/>
      <c r="AC106" s="10"/>
      <c r="AD106" s="10"/>
      <c r="AE106" s="10"/>
      <c r="AF106" s="10"/>
      <c r="AG106" s="10"/>
      <c r="AH106" s="10"/>
      <c r="AI106" s="10"/>
    </row>
    <row r="107" spans="2:35" ht="15.75">
      <c r="B107" s="67">
        <v>106</v>
      </c>
      <c r="C107" s="66" t="s">
        <v>158</v>
      </c>
      <c r="D107" s="105"/>
      <c r="E107" s="198" t="s">
        <v>42</v>
      </c>
      <c r="F107" s="54">
        <v>30</v>
      </c>
      <c r="G107" s="55">
        <v>8.59</v>
      </c>
      <c r="H107" s="56">
        <v>1</v>
      </c>
      <c r="I107" s="159">
        <v>5.2</v>
      </c>
      <c r="J107" s="160">
        <v>15.3</v>
      </c>
      <c r="K107" s="199">
        <f t="shared" si="9"/>
        <v>0.33986928104575165</v>
      </c>
      <c r="L107" s="205">
        <f t="shared" si="14"/>
        <v>27.833118005713985</v>
      </c>
      <c r="M107" s="210">
        <v>12.5</v>
      </c>
      <c r="N107" s="199">
        <f t="shared" si="11"/>
        <v>1.3387660069848661</v>
      </c>
      <c r="O107" s="505">
        <f t="shared" si="10"/>
        <v>56.404544559762719</v>
      </c>
      <c r="P107" s="202">
        <f t="shared" si="12"/>
        <v>25.789395107291678</v>
      </c>
      <c r="Q107" s="521" t="str">
        <f t="shared" si="15"/>
        <v>Unaceptable</v>
      </c>
      <c r="R107" s="64"/>
      <c r="S107" s="64"/>
      <c r="T107" s="64"/>
      <c r="U107" s="64"/>
      <c r="V107" s="64"/>
      <c r="W107" s="197"/>
      <c r="X107" s="64"/>
      <c r="Y107" s="64"/>
      <c r="Z107" s="11"/>
      <c r="AA107" s="10"/>
      <c r="AB107" s="10"/>
      <c r="AC107" s="10"/>
      <c r="AD107" s="10"/>
      <c r="AE107" s="10"/>
      <c r="AF107" s="10"/>
      <c r="AG107" s="10"/>
      <c r="AH107" s="10"/>
      <c r="AI107" s="10"/>
    </row>
    <row r="108" spans="2:35" ht="15.75">
      <c r="B108" s="52">
        <v>107</v>
      </c>
      <c r="C108" s="51" t="s">
        <v>159</v>
      </c>
      <c r="D108" s="52" t="s">
        <v>26</v>
      </c>
      <c r="E108" s="206" t="s">
        <v>43</v>
      </c>
      <c r="F108" s="54">
        <v>19</v>
      </c>
      <c r="G108" s="55">
        <v>3.64</v>
      </c>
      <c r="H108" s="56">
        <v>4</v>
      </c>
      <c r="I108" s="153">
        <v>23.3</v>
      </c>
      <c r="J108" s="89">
        <v>26.5</v>
      </c>
      <c r="K108" s="192">
        <f t="shared" si="9"/>
        <v>0.87924528301886795</v>
      </c>
      <c r="L108" s="204">
        <f t="shared" si="14"/>
        <v>65.367666125692452</v>
      </c>
      <c r="M108" s="211">
        <v>28.4</v>
      </c>
      <c r="N108" s="192">
        <f t="shared" si="11"/>
        <v>6.7032967032967026</v>
      </c>
      <c r="O108" s="511">
        <f t="shared" si="10"/>
        <v>9.7891954764506295E-6</v>
      </c>
      <c r="P108" s="195">
        <f t="shared" si="12"/>
        <v>11.629548572494119</v>
      </c>
      <c r="Q108" s="196" t="str">
        <f t="shared" si="15"/>
        <v>13s(N2,R1)</v>
      </c>
      <c r="R108" s="64"/>
      <c r="S108" s="102"/>
      <c r="T108" s="64"/>
      <c r="U108" s="64"/>
      <c r="V108" s="64"/>
      <c r="W108" s="197"/>
      <c r="X108" s="64"/>
      <c r="Y108" s="64"/>
      <c r="Z108" s="11"/>
      <c r="AA108" s="10"/>
      <c r="AB108" s="10"/>
      <c r="AC108" s="10"/>
      <c r="AD108" s="10"/>
      <c r="AE108" s="10"/>
      <c r="AF108" s="10"/>
      <c r="AG108" s="10"/>
      <c r="AH108" s="10"/>
      <c r="AI108" s="10"/>
    </row>
    <row r="109" spans="2:35" ht="15.75">
      <c r="B109" s="67">
        <v>108</v>
      </c>
      <c r="C109" s="66" t="s">
        <v>159</v>
      </c>
      <c r="D109" s="105"/>
      <c r="E109" s="206" t="s">
        <v>44</v>
      </c>
      <c r="F109" s="54">
        <v>25</v>
      </c>
      <c r="G109" s="55">
        <v>3.29</v>
      </c>
      <c r="H109" s="56">
        <v>1</v>
      </c>
      <c r="I109" s="159">
        <v>23.3</v>
      </c>
      <c r="J109" s="160">
        <v>26.5</v>
      </c>
      <c r="K109" s="199">
        <f t="shared" si="9"/>
        <v>0.87924528301886795</v>
      </c>
      <c r="L109" s="205">
        <f t="shared" si="14"/>
        <v>65.224965872892568</v>
      </c>
      <c r="M109" s="212">
        <v>28.4</v>
      </c>
      <c r="N109" s="199">
        <f t="shared" si="11"/>
        <v>8.3282674772036476</v>
      </c>
      <c r="O109" s="511">
        <f t="shared" si="10"/>
        <v>4.2973402614165934E-10</v>
      </c>
      <c r="P109" s="202">
        <f t="shared" si="12"/>
        <v>9.9205292197543571</v>
      </c>
      <c r="Q109" s="203" t="str">
        <f t="shared" si="15"/>
        <v>13s(N2,R1)</v>
      </c>
      <c r="R109" s="64"/>
      <c r="S109" s="102"/>
      <c r="T109" s="64"/>
      <c r="U109" s="64"/>
      <c r="V109" s="64"/>
      <c r="W109" s="197"/>
      <c r="X109" s="64"/>
      <c r="Y109" s="64"/>
      <c r="Z109" s="11"/>
      <c r="AA109" s="10"/>
      <c r="AB109" s="10"/>
      <c r="AC109" s="10"/>
      <c r="AD109" s="10"/>
      <c r="AE109" s="10"/>
      <c r="AF109" s="10"/>
      <c r="AG109" s="10"/>
      <c r="AH109" s="10"/>
      <c r="AI109" s="10"/>
    </row>
    <row r="110" spans="2:35" ht="15.75">
      <c r="B110" s="35">
        <v>109</v>
      </c>
      <c r="C110" s="237" t="s">
        <v>45</v>
      </c>
      <c r="D110" s="35" t="s">
        <v>26</v>
      </c>
      <c r="E110" s="238"/>
      <c r="F110" s="239"/>
      <c r="G110" s="240"/>
      <c r="H110" s="241"/>
      <c r="I110" s="153">
        <v>3.4</v>
      </c>
      <c r="J110" s="89">
        <v>18.7</v>
      </c>
      <c r="K110" s="192">
        <f t="shared" si="9"/>
        <v>0.18181818181818182</v>
      </c>
      <c r="L110" s="204">
        <f t="shared" si="14"/>
        <v>9.4243191796543062</v>
      </c>
      <c r="M110" s="211">
        <v>7.56</v>
      </c>
      <c r="N110" s="192" t="e">
        <f t="shared" si="11"/>
        <v>#DIV/0!</v>
      </c>
      <c r="O110" s="526" t="e">
        <f t="shared" si="10"/>
        <v>#DIV/0!</v>
      </c>
      <c r="P110" s="195">
        <f t="shared" si="12"/>
        <v>0</v>
      </c>
      <c r="Q110" s="196" t="e">
        <f t="shared" si="15"/>
        <v>#DIV/0!</v>
      </c>
      <c r="R110" s="64"/>
      <c r="S110" s="102"/>
      <c r="T110" s="64"/>
      <c r="U110" s="64"/>
      <c r="V110" s="64"/>
      <c r="W110" s="197"/>
      <c r="X110" s="64"/>
      <c r="Y110" s="64"/>
      <c r="Z110" s="11"/>
      <c r="AA110" s="10"/>
      <c r="AB110" s="10"/>
      <c r="AC110" s="10"/>
      <c r="AD110" s="10"/>
      <c r="AE110" s="10"/>
      <c r="AF110" s="10"/>
      <c r="AG110" s="10"/>
      <c r="AH110" s="10"/>
      <c r="AI110" s="10"/>
    </row>
    <row r="111" spans="2:35" ht="15.75">
      <c r="B111" s="242">
        <v>110</v>
      </c>
      <c r="C111" s="243" t="s">
        <v>45</v>
      </c>
      <c r="D111" s="244"/>
      <c r="E111" s="245"/>
      <c r="F111" s="239"/>
      <c r="G111" s="240"/>
      <c r="H111" s="241"/>
      <c r="I111" s="165">
        <v>3.4</v>
      </c>
      <c r="J111" s="233">
        <v>18.7</v>
      </c>
      <c r="K111" s="234">
        <f t="shared" si="9"/>
        <v>0.18181818181818182</v>
      </c>
      <c r="L111" s="235">
        <f t="shared" si="14"/>
        <v>9.4243191796543062</v>
      </c>
      <c r="M111" s="246">
        <v>7.56</v>
      </c>
      <c r="N111" s="234" t="e">
        <f t="shared" si="11"/>
        <v>#DIV/0!</v>
      </c>
      <c r="O111" s="525" t="e">
        <f t="shared" si="10"/>
        <v>#DIV/0!</v>
      </c>
      <c r="P111" s="229">
        <f t="shared" si="12"/>
        <v>0</v>
      </c>
      <c r="Q111" s="236" t="e">
        <f t="shared" si="15"/>
        <v>#DIV/0!</v>
      </c>
      <c r="R111" s="64"/>
      <c r="S111" s="102"/>
      <c r="T111" s="64"/>
      <c r="U111" s="64"/>
      <c r="V111" s="64"/>
      <c r="W111" s="197"/>
      <c r="X111" s="64"/>
      <c r="Y111" s="64"/>
      <c r="Z111" s="11"/>
      <c r="AA111" s="10"/>
      <c r="AB111" s="10"/>
      <c r="AC111" s="10"/>
      <c r="AD111" s="10"/>
      <c r="AE111" s="10"/>
      <c r="AF111" s="10"/>
      <c r="AG111" s="10"/>
      <c r="AH111" s="10"/>
      <c r="AI111" s="10"/>
    </row>
    <row r="112" spans="2:35" ht="15.75">
      <c r="B112" s="52">
        <v>111</v>
      </c>
      <c r="C112" s="51" t="s">
        <v>160</v>
      </c>
      <c r="D112" s="87" t="s">
        <v>257</v>
      </c>
      <c r="E112" s="191" t="s">
        <v>46</v>
      </c>
      <c r="F112" s="54">
        <v>33</v>
      </c>
      <c r="G112" s="55">
        <v>2.95</v>
      </c>
      <c r="H112" s="56">
        <v>1</v>
      </c>
      <c r="I112" s="153">
        <v>8.3000000000000007</v>
      </c>
      <c r="J112" s="89">
        <v>33.5</v>
      </c>
      <c r="K112" s="192">
        <f t="shared" si="9"/>
        <v>0.24776119402985078</v>
      </c>
      <c r="L112" s="247">
        <f t="shared" si="14"/>
        <v>24.416361235859863</v>
      </c>
      <c r="M112" s="248">
        <v>23.2</v>
      </c>
      <c r="N112" s="192">
        <f t="shared" si="11"/>
        <v>7.5254237288135588</v>
      </c>
      <c r="O112" s="511">
        <f t="shared" si="10"/>
        <v>8.4333573457939792E-8</v>
      </c>
      <c r="P112" s="195">
        <f t="shared" si="12"/>
        <v>8.9063179821966827</v>
      </c>
      <c r="Q112" s="196" t="str">
        <f t="shared" si="15"/>
        <v>13s(N2,R1)</v>
      </c>
      <c r="R112" s="64"/>
      <c r="S112" s="102"/>
      <c r="T112" s="64"/>
      <c r="U112" s="64"/>
      <c r="V112" s="64"/>
      <c r="W112" s="197"/>
      <c r="X112" s="64"/>
      <c r="Y112" s="64"/>
      <c r="Z112" s="11"/>
      <c r="AA112" s="10"/>
      <c r="AB112" s="10"/>
      <c r="AC112" s="10"/>
      <c r="AD112" s="10"/>
      <c r="AE112" s="10"/>
      <c r="AF112" s="10"/>
      <c r="AG112" s="10"/>
      <c r="AH112" s="10"/>
      <c r="AI112" s="10"/>
    </row>
    <row r="113" spans="2:35" ht="15.75">
      <c r="B113" s="67">
        <v>112</v>
      </c>
      <c r="C113" s="66" t="s">
        <v>160</v>
      </c>
      <c r="D113" s="249"/>
      <c r="E113" s="198" t="s">
        <v>47</v>
      </c>
      <c r="F113" s="54">
        <v>32</v>
      </c>
      <c r="G113" s="55">
        <v>2.87</v>
      </c>
      <c r="H113" s="56">
        <v>3</v>
      </c>
      <c r="I113" s="165">
        <v>8.3000000000000007</v>
      </c>
      <c r="J113" s="233">
        <v>33.5</v>
      </c>
      <c r="K113" s="234">
        <f t="shared" si="9"/>
        <v>0.24776119402985078</v>
      </c>
      <c r="L113" s="250">
        <f t="shared" si="14"/>
        <v>24.342994846156461</v>
      </c>
      <c r="M113" s="251">
        <v>23.2</v>
      </c>
      <c r="N113" s="234">
        <f t="shared" si="11"/>
        <v>7.0383275261324041</v>
      </c>
      <c r="O113" s="511">
        <f t="shared" si="10"/>
        <v>1.5268688757785753E-6</v>
      </c>
      <c r="P113" s="202">
        <f t="shared" si="12"/>
        <v>9.1176806261241676</v>
      </c>
      <c r="Q113" s="203" t="str">
        <f t="shared" si="15"/>
        <v>13s(N2,R1)</v>
      </c>
      <c r="R113" s="64"/>
      <c r="S113" s="102"/>
      <c r="T113" s="64"/>
      <c r="U113" s="64"/>
      <c r="V113" s="64"/>
      <c r="W113" s="197"/>
      <c r="X113" s="64"/>
      <c r="Y113" s="64"/>
      <c r="Z113" s="11"/>
      <c r="AA113" s="10"/>
      <c r="AB113" s="10"/>
      <c r="AC113" s="10"/>
      <c r="AD113" s="10"/>
      <c r="AE113" s="10"/>
      <c r="AF113" s="10"/>
      <c r="AG113" s="10"/>
      <c r="AH113" s="10"/>
      <c r="AI113" s="10"/>
    </row>
    <row r="114" spans="2:35" ht="15.75">
      <c r="B114" s="252">
        <v>113</v>
      </c>
      <c r="C114" s="123" t="s">
        <v>161</v>
      </c>
      <c r="D114" s="135" t="s">
        <v>48</v>
      </c>
      <c r="E114" s="182" t="s">
        <v>49</v>
      </c>
      <c r="F114" s="126">
        <v>32</v>
      </c>
      <c r="G114" s="127">
        <v>21.73</v>
      </c>
      <c r="H114" s="515">
        <v>13</v>
      </c>
      <c r="I114" s="932"/>
      <c r="J114" s="933"/>
      <c r="K114" s="933"/>
      <c r="L114" s="933"/>
      <c r="M114" s="933"/>
      <c r="N114" s="933"/>
      <c r="O114" s="498"/>
      <c r="P114" s="517">
        <f t="shared" si="12"/>
        <v>66.473574448798828</v>
      </c>
      <c r="Q114" s="130"/>
      <c r="R114" s="64"/>
      <c r="S114" s="102"/>
      <c r="T114" s="64"/>
      <c r="U114" s="64"/>
      <c r="V114" s="64"/>
      <c r="W114" s="197"/>
      <c r="X114" s="64"/>
      <c r="Y114" s="64"/>
      <c r="Z114" s="11"/>
      <c r="AA114" s="10"/>
      <c r="AB114" s="10"/>
      <c r="AC114" s="10"/>
      <c r="AD114" s="10"/>
      <c r="AE114" s="10"/>
      <c r="AF114" s="10"/>
      <c r="AG114" s="10"/>
      <c r="AH114" s="10"/>
      <c r="AI114" s="10"/>
    </row>
    <row r="115" spans="2:35" ht="15.75">
      <c r="B115" s="253">
        <v>114</v>
      </c>
      <c r="C115" s="136" t="s">
        <v>161</v>
      </c>
      <c r="D115" s="145"/>
      <c r="E115" s="187" t="s">
        <v>50</v>
      </c>
      <c r="F115" s="126">
        <v>32</v>
      </c>
      <c r="G115" s="127">
        <v>11.02</v>
      </c>
      <c r="H115" s="515">
        <v>6</v>
      </c>
      <c r="I115" s="936" t="s">
        <v>39</v>
      </c>
      <c r="J115" s="937"/>
      <c r="K115" s="937"/>
      <c r="L115" s="937"/>
      <c r="M115" s="937"/>
      <c r="N115" s="937"/>
      <c r="O115" s="497"/>
      <c r="P115" s="517">
        <f>SQRT(POWER(3,2)*POWER(G115,2)+POWER(H115,2))</f>
        <v>33.600053571385864</v>
      </c>
      <c r="Q115" s="242" t="s">
        <v>39</v>
      </c>
      <c r="R115" s="64"/>
      <c r="S115" s="102"/>
      <c r="T115" s="64"/>
      <c r="U115" s="64"/>
      <c r="V115" s="64"/>
      <c r="W115" s="197"/>
      <c r="X115" s="64"/>
      <c r="Y115" s="64"/>
      <c r="Z115" s="11"/>
      <c r="AA115" s="10"/>
      <c r="AB115" s="10"/>
      <c r="AC115" s="10"/>
      <c r="AD115" s="10"/>
      <c r="AE115" s="10"/>
      <c r="AF115" s="10"/>
      <c r="AG115" s="10"/>
      <c r="AH115" s="10"/>
      <c r="AI115" s="10"/>
    </row>
    <row r="116" spans="2:35" ht="15.75">
      <c r="B116" s="252">
        <v>115</v>
      </c>
      <c r="C116" s="123" t="s">
        <v>162</v>
      </c>
      <c r="D116" s="122" t="s">
        <v>48</v>
      </c>
      <c r="E116" s="174" t="s">
        <v>51</v>
      </c>
      <c r="F116" s="126">
        <v>27</v>
      </c>
      <c r="G116" s="127">
        <v>5.08</v>
      </c>
      <c r="H116" s="515">
        <v>5</v>
      </c>
      <c r="I116" s="932"/>
      <c r="J116" s="956"/>
      <c r="K116" s="956"/>
      <c r="L116" s="956"/>
      <c r="M116" s="956"/>
      <c r="N116" s="956"/>
      <c r="O116" s="498"/>
      <c r="P116" s="517">
        <f t="shared" si="12"/>
        <v>16.039251852876433</v>
      </c>
      <c r="Q116" s="130"/>
      <c r="R116" s="64"/>
      <c r="S116" s="102"/>
      <c r="T116" s="64"/>
      <c r="U116" s="64"/>
      <c r="V116" s="64"/>
      <c r="W116" s="197"/>
      <c r="X116" s="64"/>
      <c r="Y116" s="64"/>
      <c r="Z116" s="11"/>
      <c r="AA116" s="10"/>
      <c r="AB116" s="10"/>
      <c r="AC116" s="10"/>
      <c r="AD116" s="10"/>
      <c r="AE116" s="10"/>
      <c r="AF116" s="10"/>
      <c r="AG116" s="10"/>
      <c r="AH116" s="10"/>
      <c r="AI116" s="10"/>
    </row>
    <row r="117" spans="2:35" ht="15.75">
      <c r="B117" s="253">
        <v>116</v>
      </c>
      <c r="C117" s="136" t="s">
        <v>162</v>
      </c>
      <c r="D117" s="145"/>
      <c r="E117" s="187" t="s">
        <v>52</v>
      </c>
      <c r="F117" s="1032">
        <v>32</v>
      </c>
      <c r="G117" s="1033">
        <v>17.989999999999998</v>
      </c>
      <c r="H117" s="1034">
        <v>3</v>
      </c>
      <c r="I117" s="955" t="s">
        <v>39</v>
      </c>
      <c r="J117" s="956"/>
      <c r="K117" s="956"/>
      <c r="L117" s="956"/>
      <c r="M117" s="956"/>
      <c r="N117" s="956"/>
      <c r="O117" s="514"/>
      <c r="P117" s="608">
        <f t="shared" si="12"/>
        <v>54.05331534697941</v>
      </c>
      <c r="Q117" s="258" t="s">
        <v>39</v>
      </c>
      <c r="R117" s="64"/>
      <c r="S117" s="102"/>
      <c r="T117" s="64"/>
      <c r="U117" s="64"/>
      <c r="V117" s="64"/>
      <c r="W117" s="197"/>
      <c r="X117" s="64"/>
      <c r="Y117" s="64"/>
      <c r="Z117" s="11"/>
      <c r="AA117" s="10"/>
      <c r="AB117" s="10"/>
      <c r="AC117" s="10"/>
      <c r="AD117" s="10"/>
      <c r="AE117" s="10"/>
      <c r="AF117" s="10"/>
      <c r="AG117" s="10"/>
      <c r="AH117" s="10"/>
      <c r="AI117" s="10"/>
    </row>
    <row r="118" spans="2:35" ht="15.75">
      <c r="B118" s="254">
        <v>117</v>
      </c>
      <c r="C118" s="255" t="s">
        <v>163</v>
      </c>
      <c r="D118" s="256" t="s">
        <v>48</v>
      </c>
      <c r="E118" s="257" t="s">
        <v>53</v>
      </c>
      <c r="F118" s="1036"/>
      <c r="G118" s="1037"/>
      <c r="H118" s="1038"/>
      <c r="I118" s="1021"/>
      <c r="J118" s="1021"/>
      <c r="K118" s="1021"/>
      <c r="L118" s="1021"/>
      <c r="M118" s="1021"/>
      <c r="N118" s="1021"/>
      <c r="O118" s="1022"/>
      <c r="P118" s="1023"/>
      <c r="Q118" s="1039"/>
      <c r="R118" s="64"/>
      <c r="S118" s="102"/>
      <c r="T118" s="64"/>
      <c r="U118" s="64"/>
      <c r="V118" s="64"/>
      <c r="W118" s="197"/>
      <c r="X118" s="64"/>
      <c r="Y118" s="64"/>
      <c r="Z118" s="11"/>
      <c r="AA118" s="10"/>
      <c r="AB118" s="10"/>
      <c r="AC118" s="10"/>
      <c r="AD118" s="10"/>
      <c r="AE118" s="10"/>
      <c r="AF118" s="10"/>
      <c r="AG118" s="10"/>
      <c r="AH118" s="10"/>
      <c r="AI118" s="10"/>
    </row>
    <row r="119" spans="2:35" ht="15.75">
      <c r="B119" s="253">
        <v>118</v>
      </c>
      <c r="C119" s="136" t="s">
        <v>163</v>
      </c>
      <c r="D119" s="145"/>
      <c r="E119" s="187" t="s">
        <v>54</v>
      </c>
      <c r="F119" s="380">
        <v>33</v>
      </c>
      <c r="G119" s="381">
        <v>7.39</v>
      </c>
      <c r="H119" s="1035">
        <v>1</v>
      </c>
      <c r="I119" s="936" t="s">
        <v>39</v>
      </c>
      <c r="J119" s="937"/>
      <c r="K119" s="937"/>
      <c r="L119" s="937"/>
      <c r="M119" s="937"/>
      <c r="N119" s="937"/>
      <c r="O119" s="497"/>
      <c r="P119" s="614">
        <f t="shared" si="12"/>
        <v>22.192541539895785</v>
      </c>
      <c r="Q119" s="242" t="s">
        <v>39</v>
      </c>
      <c r="R119" s="64"/>
      <c r="S119" s="64"/>
      <c r="T119" s="64"/>
      <c r="U119" s="64"/>
      <c r="V119" s="64"/>
      <c r="W119" s="197"/>
      <c r="X119" s="64"/>
      <c r="Y119" s="64"/>
      <c r="Z119" s="11"/>
      <c r="AA119" s="10"/>
      <c r="AB119" s="10"/>
      <c r="AC119" s="10"/>
      <c r="AD119" s="10"/>
      <c r="AE119" s="10"/>
      <c r="AF119" s="10"/>
      <c r="AG119" s="10"/>
      <c r="AH119" s="10"/>
      <c r="AI119" s="10"/>
    </row>
    <row r="120" spans="2:35" ht="15.75">
      <c r="B120" s="252">
        <v>119</v>
      </c>
      <c r="C120" s="123" t="s">
        <v>164</v>
      </c>
      <c r="D120" s="122" t="s">
        <v>48</v>
      </c>
      <c r="E120" s="174" t="s">
        <v>55</v>
      </c>
      <c r="F120" s="126">
        <v>34</v>
      </c>
      <c r="G120" s="127">
        <v>23.68</v>
      </c>
      <c r="H120" s="515">
        <v>21</v>
      </c>
      <c r="I120" s="932"/>
      <c r="J120" s="933"/>
      <c r="K120" s="933"/>
      <c r="L120" s="933"/>
      <c r="M120" s="933"/>
      <c r="N120" s="933"/>
      <c r="O120" s="498"/>
      <c r="P120" s="517">
        <f t="shared" si="12"/>
        <v>74.078887680634082</v>
      </c>
      <c r="Q120" s="130"/>
      <c r="R120" s="64"/>
      <c r="S120" s="64"/>
      <c r="T120" s="64"/>
      <c r="U120" s="64"/>
      <c r="V120" s="64"/>
      <c r="W120" s="197"/>
      <c r="X120" s="64"/>
      <c r="Y120" s="64"/>
      <c r="Z120" s="11"/>
      <c r="AA120" s="10"/>
      <c r="AB120" s="10"/>
      <c r="AC120" s="10"/>
      <c r="AD120" s="10"/>
      <c r="AE120" s="10"/>
      <c r="AF120" s="10"/>
      <c r="AG120" s="10"/>
      <c r="AH120" s="10"/>
      <c r="AI120" s="10"/>
    </row>
    <row r="121" spans="2:35" ht="15.75">
      <c r="B121" s="253">
        <v>120</v>
      </c>
      <c r="C121" s="136" t="s">
        <v>164</v>
      </c>
      <c r="D121" s="145"/>
      <c r="E121" s="182" t="s">
        <v>56</v>
      </c>
      <c r="F121" s="126">
        <v>33</v>
      </c>
      <c r="G121" s="127">
        <v>13.92</v>
      </c>
      <c r="H121" s="515">
        <v>6</v>
      </c>
      <c r="I121" s="936" t="s">
        <v>39</v>
      </c>
      <c r="J121" s="937"/>
      <c r="K121" s="937"/>
      <c r="L121" s="937"/>
      <c r="M121" s="937"/>
      <c r="N121" s="937"/>
      <c r="O121" s="497"/>
      <c r="P121" s="517">
        <f t="shared" si="12"/>
        <v>42.18883264561844</v>
      </c>
      <c r="Q121" s="242" t="s">
        <v>39</v>
      </c>
      <c r="R121" s="64"/>
      <c r="S121" s="64"/>
      <c r="T121" s="64"/>
      <c r="U121" s="64"/>
      <c r="V121" s="64"/>
      <c r="W121" s="197"/>
      <c r="X121" s="64"/>
      <c r="Y121" s="64"/>
      <c r="Z121" s="11"/>
      <c r="AA121" s="10"/>
      <c r="AB121" s="10"/>
      <c r="AC121" s="10"/>
      <c r="AD121" s="10"/>
      <c r="AE121" s="10"/>
      <c r="AF121" s="10"/>
      <c r="AG121" s="10"/>
      <c r="AH121" s="10"/>
      <c r="AI121" s="10"/>
    </row>
    <row r="122" spans="2:35" ht="15.75">
      <c r="B122" s="252">
        <v>121</v>
      </c>
      <c r="C122" s="123" t="s">
        <v>165</v>
      </c>
      <c r="D122" s="124" t="s">
        <v>48</v>
      </c>
      <c r="E122" s="174" t="s">
        <v>57</v>
      </c>
      <c r="F122" s="126">
        <v>34</v>
      </c>
      <c r="G122" s="127">
        <v>5.63</v>
      </c>
      <c r="H122" s="515">
        <v>4</v>
      </c>
      <c r="I122" s="932"/>
      <c r="J122" s="933"/>
      <c r="K122" s="933"/>
      <c r="L122" s="933"/>
      <c r="M122" s="933"/>
      <c r="N122" s="933"/>
      <c r="O122" s="498"/>
      <c r="P122" s="517">
        <f t="shared" si="12"/>
        <v>17.357191593112063</v>
      </c>
      <c r="Q122" s="130"/>
      <c r="R122" s="64"/>
      <c r="S122" s="64"/>
      <c r="T122" s="64"/>
      <c r="U122" s="64"/>
      <c r="V122" s="64"/>
      <c r="W122" s="197"/>
      <c r="X122" s="64"/>
      <c r="Y122" s="64"/>
      <c r="Z122" s="11"/>
      <c r="AA122" s="10"/>
      <c r="AB122" s="10"/>
      <c r="AC122" s="10"/>
      <c r="AD122" s="10"/>
      <c r="AE122" s="10"/>
      <c r="AF122" s="10"/>
      <c r="AG122" s="10"/>
      <c r="AH122" s="10"/>
      <c r="AI122" s="10"/>
    </row>
    <row r="123" spans="2:35" ht="15.75">
      <c r="B123" s="253">
        <v>122</v>
      </c>
      <c r="C123" s="136" t="s">
        <v>165</v>
      </c>
      <c r="D123" s="186"/>
      <c r="E123" s="187" t="s">
        <v>58</v>
      </c>
      <c r="F123" s="126">
        <v>30</v>
      </c>
      <c r="G123" s="127">
        <v>6.28</v>
      </c>
      <c r="H123" s="515">
        <v>8</v>
      </c>
      <c r="I123" s="936" t="s">
        <v>39</v>
      </c>
      <c r="J123" s="937"/>
      <c r="K123" s="937"/>
      <c r="L123" s="937"/>
      <c r="M123" s="937"/>
      <c r="N123" s="937"/>
      <c r="O123" s="497"/>
      <c r="P123" s="517">
        <f t="shared" si="12"/>
        <v>20.468160640370204</v>
      </c>
      <c r="Q123" s="242" t="s">
        <v>39</v>
      </c>
      <c r="R123" s="64"/>
      <c r="S123" s="64"/>
      <c r="T123" s="64"/>
      <c r="U123" s="64"/>
      <c r="V123" s="64"/>
      <c r="W123" s="197"/>
      <c r="X123" s="64"/>
      <c r="Y123" s="64"/>
      <c r="Z123" s="11"/>
      <c r="AA123" s="10"/>
      <c r="AB123" s="10"/>
      <c r="AC123" s="10"/>
      <c r="AD123" s="10"/>
      <c r="AE123" s="10"/>
      <c r="AF123" s="10"/>
      <c r="AG123" s="10"/>
      <c r="AH123" s="10"/>
      <c r="AI123" s="10"/>
    </row>
    <row r="124" spans="2:35" ht="15.75">
      <c r="B124" s="252">
        <v>123</v>
      </c>
      <c r="C124" s="123" t="s">
        <v>166</v>
      </c>
      <c r="D124" s="122" t="s">
        <v>48</v>
      </c>
      <c r="E124" s="174" t="s">
        <v>59</v>
      </c>
      <c r="F124" s="126">
        <v>35</v>
      </c>
      <c r="G124" s="127">
        <v>10.28</v>
      </c>
      <c r="H124" s="515">
        <v>5</v>
      </c>
      <c r="I124" s="932"/>
      <c r="J124" s="933"/>
      <c r="K124" s="933"/>
      <c r="L124" s="933"/>
      <c r="M124" s="933"/>
      <c r="N124" s="933"/>
      <c r="O124" s="498"/>
      <c r="P124" s="517">
        <f t="shared" si="12"/>
        <v>31.242688744728738</v>
      </c>
      <c r="Q124" s="130"/>
      <c r="R124" s="64"/>
      <c r="S124" s="64"/>
      <c r="T124" s="64"/>
      <c r="U124" s="64"/>
      <c r="V124" s="64"/>
      <c r="W124" s="197"/>
      <c r="X124" s="64"/>
      <c r="Y124" s="64"/>
      <c r="Z124" s="11"/>
      <c r="AA124" s="10"/>
      <c r="AB124" s="10"/>
      <c r="AC124" s="10"/>
      <c r="AD124" s="10"/>
      <c r="AE124" s="10"/>
      <c r="AF124" s="10"/>
      <c r="AG124" s="10"/>
      <c r="AH124" s="10"/>
      <c r="AI124" s="10"/>
    </row>
    <row r="125" spans="2:35" ht="15.75">
      <c r="B125" s="253">
        <v>124</v>
      </c>
      <c r="C125" s="136" t="s">
        <v>166</v>
      </c>
      <c r="D125" s="145"/>
      <c r="E125" s="182" t="s">
        <v>60</v>
      </c>
      <c r="F125" s="126">
        <v>32</v>
      </c>
      <c r="G125" s="127">
        <v>8.1999999999999993</v>
      </c>
      <c r="H125" s="515">
        <v>4</v>
      </c>
      <c r="I125" s="936" t="s">
        <v>39</v>
      </c>
      <c r="J125" s="937"/>
      <c r="K125" s="937"/>
      <c r="L125" s="937"/>
      <c r="M125" s="937"/>
      <c r="N125" s="937"/>
      <c r="O125" s="497"/>
      <c r="P125" s="517">
        <f t="shared" si="12"/>
        <v>24.92308167141455</v>
      </c>
      <c r="Q125" s="242" t="s">
        <v>39</v>
      </c>
      <c r="R125" s="64"/>
      <c r="S125" s="64"/>
      <c r="T125" s="64"/>
      <c r="U125" s="64"/>
      <c r="V125" s="64"/>
      <c r="W125" s="197"/>
      <c r="X125" s="64"/>
      <c r="Y125" s="64"/>
      <c r="Z125" s="11"/>
      <c r="AA125" s="10"/>
      <c r="AB125" s="10"/>
      <c r="AC125" s="10"/>
      <c r="AD125" s="10"/>
      <c r="AE125" s="10"/>
      <c r="AF125" s="10"/>
      <c r="AG125" s="10"/>
      <c r="AH125" s="10"/>
      <c r="AI125" s="10"/>
    </row>
    <row r="126" spans="2:35" ht="15.75">
      <c r="B126" s="252">
        <v>125</v>
      </c>
      <c r="C126" s="123" t="s">
        <v>167</v>
      </c>
      <c r="D126" s="124" t="s">
        <v>48</v>
      </c>
      <c r="E126" s="174" t="s">
        <v>61</v>
      </c>
      <c r="F126" s="126">
        <v>32</v>
      </c>
      <c r="G126" s="127">
        <v>8.06</v>
      </c>
      <c r="H126" s="515">
        <v>3</v>
      </c>
      <c r="I126" s="932"/>
      <c r="J126" s="933"/>
      <c r="K126" s="933"/>
      <c r="L126" s="933"/>
      <c r="M126" s="933"/>
      <c r="N126" s="933"/>
      <c r="O126" s="498"/>
      <c r="P126" s="517">
        <f t="shared" si="12"/>
        <v>24.365393491589668</v>
      </c>
      <c r="Q126" s="130"/>
      <c r="R126" s="64"/>
      <c r="S126" s="64"/>
      <c r="T126" s="64"/>
      <c r="U126" s="64"/>
      <c r="V126" s="64"/>
      <c r="W126" s="197"/>
      <c r="X126" s="64"/>
      <c r="Y126" s="64"/>
      <c r="Z126" s="11"/>
      <c r="AA126" s="10"/>
      <c r="AB126" s="10"/>
      <c r="AC126" s="10"/>
      <c r="AD126" s="10"/>
      <c r="AE126" s="10"/>
      <c r="AF126" s="10"/>
      <c r="AG126" s="10"/>
      <c r="AH126" s="10"/>
      <c r="AI126" s="10"/>
    </row>
    <row r="127" spans="2:35" ht="15.75">
      <c r="B127" s="253">
        <v>126</v>
      </c>
      <c r="C127" s="136" t="s">
        <v>167</v>
      </c>
      <c r="D127" s="186"/>
      <c r="E127" s="187" t="s">
        <v>62</v>
      </c>
      <c r="F127" s="126">
        <v>32</v>
      </c>
      <c r="G127" s="127">
        <v>12.25</v>
      </c>
      <c r="H127" s="515">
        <v>9</v>
      </c>
      <c r="I127" s="936" t="s">
        <v>39</v>
      </c>
      <c r="J127" s="937"/>
      <c r="K127" s="937"/>
      <c r="L127" s="937"/>
      <c r="M127" s="937"/>
      <c r="N127" s="937"/>
      <c r="O127" s="497"/>
      <c r="P127" s="517">
        <f t="shared" si="12"/>
        <v>37.835994766888312</v>
      </c>
      <c r="Q127" s="242" t="s">
        <v>39</v>
      </c>
      <c r="R127" s="64"/>
      <c r="S127" s="64"/>
      <c r="T127" s="64"/>
      <c r="U127" s="64"/>
      <c r="V127" s="64"/>
      <c r="W127" s="197"/>
      <c r="X127" s="64"/>
      <c r="Y127" s="64"/>
      <c r="Z127" s="11"/>
      <c r="AA127" s="10"/>
      <c r="AB127" s="10"/>
      <c r="AC127" s="10"/>
      <c r="AD127" s="10"/>
      <c r="AE127" s="10"/>
      <c r="AF127" s="10"/>
      <c r="AG127" s="10"/>
      <c r="AH127" s="10"/>
      <c r="AI127" s="10"/>
    </row>
    <row r="128" spans="2:35" ht="15.75">
      <c r="B128" s="252">
        <v>127</v>
      </c>
      <c r="C128" s="123" t="s">
        <v>168</v>
      </c>
      <c r="D128" s="122" t="s">
        <v>48</v>
      </c>
      <c r="E128" s="174" t="s">
        <v>63</v>
      </c>
      <c r="F128" s="126">
        <v>32</v>
      </c>
      <c r="G128" s="127">
        <v>9.27</v>
      </c>
      <c r="H128" s="515">
        <v>7.0000000000000009</v>
      </c>
      <c r="I128" s="932"/>
      <c r="J128" s="933"/>
      <c r="K128" s="933"/>
      <c r="L128" s="933"/>
      <c r="M128" s="933"/>
      <c r="N128" s="933"/>
      <c r="O128" s="498"/>
      <c r="P128" s="517">
        <f t="shared" si="12"/>
        <v>28.677449328697278</v>
      </c>
      <c r="Q128" s="130"/>
      <c r="R128" s="64"/>
      <c r="S128" s="64"/>
      <c r="T128" s="64"/>
      <c r="U128" s="64"/>
      <c r="V128" s="64"/>
      <c r="W128" s="197"/>
      <c r="X128" s="64"/>
      <c r="Y128" s="64"/>
      <c r="Z128" s="11"/>
      <c r="AA128" s="10"/>
      <c r="AB128" s="10"/>
      <c r="AC128" s="10"/>
      <c r="AD128" s="10"/>
      <c r="AE128" s="10"/>
      <c r="AF128" s="10"/>
      <c r="AG128" s="10"/>
      <c r="AH128" s="10"/>
      <c r="AI128" s="10"/>
    </row>
    <row r="129" spans="2:35" ht="15.75">
      <c r="B129" s="253">
        <v>128</v>
      </c>
      <c r="C129" s="136" t="s">
        <v>168</v>
      </c>
      <c r="D129" s="145"/>
      <c r="E129" s="182" t="s">
        <v>64</v>
      </c>
      <c r="F129" s="126">
        <v>32</v>
      </c>
      <c r="G129" s="127">
        <v>9.2899999999999991</v>
      </c>
      <c r="H129" s="515">
        <v>2</v>
      </c>
      <c r="I129" s="936" t="s">
        <v>39</v>
      </c>
      <c r="J129" s="937"/>
      <c r="K129" s="937"/>
      <c r="L129" s="937"/>
      <c r="M129" s="937"/>
      <c r="N129" s="937"/>
      <c r="O129" s="497"/>
      <c r="P129" s="517">
        <f t="shared" si="12"/>
        <v>27.941669599363596</v>
      </c>
      <c r="Q129" s="242" t="s">
        <v>39</v>
      </c>
      <c r="R129" s="64"/>
      <c r="S129" s="64"/>
      <c r="T129" s="64"/>
      <c r="U129" s="64"/>
      <c r="V129" s="64"/>
      <c r="W129" s="197"/>
      <c r="X129" s="64"/>
      <c r="Y129" s="64"/>
      <c r="Z129" s="11"/>
      <c r="AA129" s="10"/>
      <c r="AB129" s="10"/>
      <c r="AC129" s="10"/>
      <c r="AD129" s="10"/>
      <c r="AE129" s="10"/>
      <c r="AF129" s="10"/>
      <c r="AG129" s="10"/>
      <c r="AH129" s="10"/>
      <c r="AI129" s="10"/>
    </row>
    <row r="130" spans="2:35" ht="15.75">
      <c r="B130" s="252">
        <v>129</v>
      </c>
      <c r="C130" s="123" t="s">
        <v>169</v>
      </c>
      <c r="D130" s="124" t="s">
        <v>48</v>
      </c>
      <c r="E130" s="174" t="s">
        <v>65</v>
      </c>
      <c r="F130" s="126">
        <v>33</v>
      </c>
      <c r="G130" s="127">
        <v>11.89</v>
      </c>
      <c r="H130" s="515">
        <v>12</v>
      </c>
      <c r="I130" s="932"/>
      <c r="J130" s="933"/>
      <c r="K130" s="933"/>
      <c r="L130" s="933"/>
      <c r="M130" s="933"/>
      <c r="N130" s="933"/>
      <c r="O130" s="498"/>
      <c r="P130" s="517">
        <f t="shared" si="12"/>
        <v>37.634411115360905</v>
      </c>
      <c r="Q130" s="130"/>
      <c r="R130" s="64"/>
      <c r="S130" s="64"/>
      <c r="T130" s="64"/>
      <c r="U130" s="64"/>
      <c r="V130" s="64"/>
      <c r="W130" s="197"/>
      <c r="X130" s="64"/>
      <c r="Y130" s="64"/>
      <c r="Z130" s="11"/>
      <c r="AA130" s="10"/>
      <c r="AB130" s="10"/>
      <c r="AC130" s="10"/>
      <c r="AD130" s="10"/>
      <c r="AE130" s="10"/>
      <c r="AF130" s="10"/>
      <c r="AG130" s="10"/>
      <c r="AH130" s="10"/>
      <c r="AI130" s="10"/>
    </row>
    <row r="131" spans="2:35" ht="15.75">
      <c r="B131" s="253">
        <v>130</v>
      </c>
      <c r="C131" s="136" t="s">
        <v>169</v>
      </c>
      <c r="D131" s="186"/>
      <c r="E131" s="187" t="s">
        <v>66</v>
      </c>
      <c r="F131" s="126">
        <v>31</v>
      </c>
      <c r="G131" s="127">
        <v>7.51</v>
      </c>
      <c r="H131" s="515">
        <v>1</v>
      </c>
      <c r="I131" s="936" t="s">
        <v>39</v>
      </c>
      <c r="J131" s="937"/>
      <c r="K131" s="937"/>
      <c r="L131" s="937"/>
      <c r="M131" s="937"/>
      <c r="N131" s="937"/>
      <c r="O131" s="497"/>
      <c r="P131" s="517">
        <f t="shared" si="12"/>
        <v>22.552181712641463</v>
      </c>
      <c r="Q131" s="242" t="s">
        <v>39</v>
      </c>
      <c r="R131" s="64"/>
      <c r="S131" s="64"/>
      <c r="T131" s="64"/>
      <c r="U131" s="64"/>
      <c r="V131" s="64"/>
      <c r="W131" s="197"/>
      <c r="X131" s="64"/>
      <c r="Y131" s="64"/>
      <c r="Z131" s="11"/>
      <c r="AA131" s="10"/>
      <c r="AB131" s="10"/>
      <c r="AC131" s="10"/>
      <c r="AD131" s="10"/>
      <c r="AE131" s="10"/>
      <c r="AF131" s="10"/>
      <c r="AG131" s="10"/>
      <c r="AH131" s="10"/>
      <c r="AI131" s="10"/>
    </row>
    <row r="132" spans="2:35" ht="15.75">
      <c r="B132" s="252">
        <v>131</v>
      </c>
      <c r="C132" s="123" t="s">
        <v>170</v>
      </c>
      <c r="D132" s="122" t="s">
        <v>48</v>
      </c>
      <c r="E132" s="182" t="s">
        <v>67</v>
      </c>
      <c r="F132" s="126">
        <v>32</v>
      </c>
      <c r="G132" s="127">
        <v>9.59</v>
      </c>
      <c r="H132" s="515">
        <v>0</v>
      </c>
      <c r="I132" s="932"/>
      <c r="J132" s="933"/>
      <c r="K132" s="933"/>
      <c r="L132" s="933"/>
      <c r="M132" s="933"/>
      <c r="N132" s="933"/>
      <c r="O132" s="498"/>
      <c r="P132" s="517">
        <f t="shared" si="12"/>
        <v>28.77</v>
      </c>
      <c r="Q132" s="130"/>
      <c r="R132" s="64"/>
      <c r="S132" s="64"/>
      <c r="T132" s="64"/>
      <c r="U132" s="64"/>
      <c r="V132" s="64"/>
      <c r="W132" s="197"/>
      <c r="X132" s="64"/>
      <c r="Y132" s="64"/>
      <c r="Z132" s="11"/>
      <c r="AA132" s="10"/>
      <c r="AB132" s="10"/>
      <c r="AC132" s="10"/>
      <c r="AD132" s="10"/>
      <c r="AE132" s="10"/>
      <c r="AF132" s="10"/>
      <c r="AG132" s="10"/>
      <c r="AH132" s="10"/>
      <c r="AI132" s="10"/>
    </row>
    <row r="133" spans="2:35" ht="15.75">
      <c r="B133" s="253">
        <v>132</v>
      </c>
      <c r="C133" s="136" t="s">
        <v>170</v>
      </c>
      <c r="D133" s="145"/>
      <c r="E133" s="187" t="s">
        <v>68</v>
      </c>
      <c r="F133" s="126">
        <v>31</v>
      </c>
      <c r="G133" s="127">
        <v>9.2899999999999991</v>
      </c>
      <c r="H133" s="515">
        <v>1</v>
      </c>
      <c r="I133" s="936" t="s">
        <v>39</v>
      </c>
      <c r="J133" s="937"/>
      <c r="K133" s="937"/>
      <c r="L133" s="937"/>
      <c r="M133" s="937"/>
      <c r="N133" s="937"/>
      <c r="O133" s="497"/>
      <c r="P133" s="517">
        <f t="shared" si="12"/>
        <v>27.887934667163861</v>
      </c>
      <c r="Q133" s="242" t="s">
        <v>39</v>
      </c>
      <c r="R133" s="64"/>
      <c r="S133" s="64"/>
      <c r="T133" s="64"/>
      <c r="U133" s="64"/>
      <c r="V133" s="64"/>
      <c r="W133" s="197"/>
      <c r="X133" s="64"/>
      <c r="Y133" s="64"/>
      <c r="Z133" s="11"/>
      <c r="AA133" s="10"/>
      <c r="AB133" s="10"/>
      <c r="AC133" s="10"/>
      <c r="AD133" s="10"/>
      <c r="AE133" s="10"/>
      <c r="AF133" s="10"/>
      <c r="AG133" s="10"/>
      <c r="AH133" s="10"/>
      <c r="AI133" s="10"/>
    </row>
    <row r="134" spans="2:35" ht="15.75">
      <c r="B134" s="258">
        <v>133</v>
      </c>
      <c r="C134" s="259" t="s">
        <v>171</v>
      </c>
      <c r="D134" s="260" t="s">
        <v>48</v>
      </c>
      <c r="E134" s="261" t="s">
        <v>172</v>
      </c>
      <c r="F134" s="262"/>
      <c r="G134" s="263"/>
      <c r="H134" s="516"/>
      <c r="I134" s="932"/>
      <c r="J134" s="933"/>
      <c r="K134" s="933"/>
      <c r="L134" s="933"/>
      <c r="M134" s="933"/>
      <c r="N134" s="933"/>
      <c r="O134" s="498"/>
      <c r="P134" s="517">
        <f t="shared" si="12"/>
        <v>0</v>
      </c>
      <c r="Q134" s="130"/>
      <c r="R134" s="64"/>
      <c r="S134" s="64"/>
      <c r="T134" s="64"/>
      <c r="U134" s="64"/>
      <c r="V134" s="64"/>
      <c r="W134" s="197"/>
      <c r="X134" s="64"/>
      <c r="Y134" s="64"/>
      <c r="Z134" s="11"/>
      <c r="AA134" s="10"/>
      <c r="AB134" s="10"/>
      <c r="AC134" s="10"/>
      <c r="AD134" s="10"/>
      <c r="AE134" s="10"/>
      <c r="AF134" s="10"/>
      <c r="AG134" s="10"/>
      <c r="AH134" s="10"/>
      <c r="AI134" s="10"/>
    </row>
    <row r="135" spans="2:35" ht="15.75">
      <c r="B135" s="242">
        <v>134</v>
      </c>
      <c r="C135" s="264" t="s">
        <v>171</v>
      </c>
      <c r="D135" s="265"/>
      <c r="E135" s="266" t="s">
        <v>173</v>
      </c>
      <c r="F135" s="262"/>
      <c r="G135" s="263"/>
      <c r="H135" s="516"/>
      <c r="I135" s="936" t="s">
        <v>39</v>
      </c>
      <c r="J135" s="937"/>
      <c r="K135" s="937"/>
      <c r="L135" s="937"/>
      <c r="M135" s="937"/>
      <c r="N135" s="937"/>
      <c r="O135" s="497"/>
      <c r="P135" s="517">
        <f t="shared" si="12"/>
        <v>0</v>
      </c>
      <c r="Q135" s="242" t="s">
        <v>39</v>
      </c>
      <c r="R135" s="64"/>
      <c r="S135" s="64"/>
      <c r="T135" s="64"/>
      <c r="U135" s="64"/>
      <c r="V135" s="64"/>
      <c r="W135" s="197"/>
      <c r="X135" s="64"/>
      <c r="Y135" s="64"/>
      <c r="Z135" s="11"/>
      <c r="AA135" s="10"/>
      <c r="AB135" s="10"/>
      <c r="AC135" s="10"/>
      <c r="AD135" s="10"/>
      <c r="AE135" s="10"/>
      <c r="AF135" s="10"/>
      <c r="AG135" s="10"/>
      <c r="AH135" s="10"/>
      <c r="AI135" s="10"/>
    </row>
    <row r="136" spans="2:35" ht="15.75">
      <c r="B136" s="52">
        <v>135</v>
      </c>
      <c r="C136" s="267" t="s">
        <v>174</v>
      </c>
      <c r="D136" s="50" t="s">
        <v>69</v>
      </c>
      <c r="E136" s="191" t="s">
        <v>70</v>
      </c>
      <c r="F136" s="54">
        <v>34</v>
      </c>
      <c r="G136" s="55">
        <v>2.36</v>
      </c>
      <c r="H136" s="56">
        <v>3</v>
      </c>
      <c r="I136" s="268">
        <v>19.3</v>
      </c>
      <c r="J136" s="269">
        <v>24.6</v>
      </c>
      <c r="K136" s="234">
        <f t="shared" ref="K136:K169" si="16">I136/J136</f>
        <v>0.78455284552845528</v>
      </c>
      <c r="L136" s="235">
        <f t="shared" ref="L136:L169" si="17">SQRT(POWER(G136,2)+POWER(I136,2))*1.96*SQRT(2)</f>
        <v>53.895338562068623</v>
      </c>
      <c r="M136" s="270">
        <v>23.7</v>
      </c>
      <c r="N136" s="234">
        <f t="shared" ref="N136:N169" si="18">(M136-H136)/G136</f>
        <v>8.7711864406779654</v>
      </c>
      <c r="O136" s="504">
        <f t="shared" ref="O136:O191" si="19" xml:space="preserve"> ((1-NORMSDIST(N136-1.5))*1000000)/10000</f>
        <v>1.7819079545233762E-11</v>
      </c>
      <c r="P136" s="229">
        <f t="shared" si="12"/>
        <v>7.6893692849283806</v>
      </c>
      <c r="Q136" s="196" t="str">
        <f t="shared" ref="Q136:Q169" si="20">IF(N136&gt;=6,"13s(N2,R1)",(IF(N136&gt;=6,"13s(N2,R1)",IF(N136&gt;=5,"13s/22s/R4s(N2,R1)",IF(N136&gt;=4,"13s/22s/R4s/41s(N4,R1/N2,R2)",IF(N136&gt;=3,"13s/22s/R4s/41s/8x(N4R2/N2R4)",IF(N136&gt;=2,"13s/22s/R4s/41s/10x(N5R2/N2R5)","Unaceptable")))))))</f>
        <v>13s(N2,R1)</v>
      </c>
      <c r="R136" s="64"/>
      <c r="S136" s="64"/>
      <c r="T136" s="64"/>
      <c r="U136" s="64"/>
      <c r="V136" s="64"/>
      <c r="W136" s="197"/>
      <c r="X136" s="64"/>
      <c r="Y136" s="64"/>
      <c r="Z136" s="11"/>
      <c r="AA136" s="10"/>
      <c r="AB136" s="10"/>
      <c r="AC136" s="10"/>
      <c r="AD136" s="10"/>
      <c r="AE136" s="10"/>
      <c r="AF136" s="10"/>
      <c r="AG136" s="10"/>
      <c r="AH136" s="10"/>
      <c r="AI136" s="10"/>
    </row>
    <row r="137" spans="2:35" ht="15.75">
      <c r="B137" s="67">
        <v>136</v>
      </c>
      <c r="C137" s="271" t="s">
        <v>174</v>
      </c>
      <c r="D137" s="105"/>
      <c r="E137" s="198" t="s">
        <v>71</v>
      </c>
      <c r="F137" s="54">
        <v>34</v>
      </c>
      <c r="G137" s="55">
        <v>2.66</v>
      </c>
      <c r="H137" s="56">
        <v>2</v>
      </c>
      <c r="I137" s="272">
        <v>19.3</v>
      </c>
      <c r="J137" s="70">
        <v>24.6</v>
      </c>
      <c r="K137" s="199">
        <f t="shared" si="16"/>
        <v>0.78455284552845528</v>
      </c>
      <c r="L137" s="205">
        <f t="shared" si="17"/>
        <v>54.002577882171515</v>
      </c>
      <c r="M137" s="273">
        <v>23.7</v>
      </c>
      <c r="N137" s="199">
        <f t="shared" si="18"/>
        <v>8.1578947368421044</v>
      </c>
      <c r="O137" s="505">
        <f t="shared" si="19"/>
        <v>1.3888890038060708E-9</v>
      </c>
      <c r="P137" s="202">
        <f t="shared" si="12"/>
        <v>8.2268098312772491</v>
      </c>
      <c r="Q137" s="203" t="str">
        <f t="shared" si="20"/>
        <v>13s(N2,R1)</v>
      </c>
      <c r="R137" s="64"/>
      <c r="S137" s="64"/>
      <c r="T137" s="64"/>
      <c r="U137" s="64"/>
      <c r="V137" s="64"/>
      <c r="W137" s="197"/>
      <c r="X137" s="64"/>
      <c r="Y137" s="64"/>
      <c r="Z137" s="11"/>
      <c r="AA137" s="10"/>
      <c r="AB137" s="10"/>
      <c r="AC137" s="10"/>
      <c r="AD137" s="10"/>
      <c r="AE137" s="10"/>
      <c r="AF137" s="10"/>
      <c r="AG137" s="10"/>
      <c r="AH137" s="10"/>
      <c r="AI137" s="10"/>
    </row>
    <row r="138" spans="2:35" ht="15.75">
      <c r="B138" s="52">
        <v>137</v>
      </c>
      <c r="C138" s="267" t="s">
        <v>174</v>
      </c>
      <c r="D138" s="50" t="s">
        <v>72</v>
      </c>
      <c r="E138" s="191" t="s">
        <v>70</v>
      </c>
      <c r="F138" s="54">
        <v>34</v>
      </c>
      <c r="G138" s="55">
        <v>2.87</v>
      </c>
      <c r="H138" s="56">
        <v>4</v>
      </c>
      <c r="I138" s="274">
        <v>19.3</v>
      </c>
      <c r="J138" s="58">
        <v>24.6</v>
      </c>
      <c r="K138" s="192">
        <f t="shared" si="16"/>
        <v>0.78455284552845528</v>
      </c>
      <c r="L138" s="204">
        <f t="shared" si="17"/>
        <v>54.085126588369938</v>
      </c>
      <c r="M138" s="275">
        <v>23.7</v>
      </c>
      <c r="N138" s="192">
        <f t="shared" si="18"/>
        <v>6.8641114982578388</v>
      </c>
      <c r="O138" s="511">
        <f t="shared" si="19"/>
        <v>4.0674322465683588E-6</v>
      </c>
      <c r="P138" s="195">
        <f t="shared" si="12"/>
        <v>9.4937927089230261</v>
      </c>
      <c r="Q138" s="196" t="str">
        <f t="shared" si="20"/>
        <v>13s(N2,R1)</v>
      </c>
      <c r="R138" s="64"/>
      <c r="S138" s="64"/>
      <c r="T138" s="64"/>
      <c r="U138" s="64"/>
      <c r="V138" s="64"/>
      <c r="W138" s="197"/>
      <c r="X138" s="64"/>
      <c r="Y138" s="64"/>
      <c r="Z138" s="11"/>
      <c r="AA138" s="10"/>
      <c r="AB138" s="10"/>
      <c r="AC138" s="10"/>
      <c r="AD138" s="10"/>
      <c r="AE138" s="10"/>
      <c r="AF138" s="10"/>
      <c r="AG138" s="10"/>
      <c r="AH138" s="10"/>
      <c r="AI138" s="10"/>
    </row>
    <row r="139" spans="2:35" ht="15.75">
      <c r="B139" s="67">
        <v>138</v>
      </c>
      <c r="C139" s="271" t="s">
        <v>174</v>
      </c>
      <c r="D139" s="105"/>
      <c r="E139" s="198" t="s">
        <v>71</v>
      </c>
      <c r="F139" s="54">
        <v>33</v>
      </c>
      <c r="G139" s="55">
        <v>3.1</v>
      </c>
      <c r="H139" s="56">
        <v>4</v>
      </c>
      <c r="I139" s="272">
        <v>19.3</v>
      </c>
      <c r="J139" s="70">
        <v>24.6</v>
      </c>
      <c r="K139" s="199">
        <f t="shared" si="16"/>
        <v>0.78455284552845528</v>
      </c>
      <c r="L139" s="205">
        <f t="shared" si="17"/>
        <v>54.182568414574078</v>
      </c>
      <c r="M139" s="273">
        <v>23.7</v>
      </c>
      <c r="N139" s="199">
        <f t="shared" si="18"/>
        <v>6.354838709677419</v>
      </c>
      <c r="O139" s="511">
        <f t="shared" si="19"/>
        <v>6.024238190516229E-5</v>
      </c>
      <c r="P139" s="202">
        <f t="shared" si="12"/>
        <v>10.123734488813898</v>
      </c>
      <c r="Q139" s="203" t="str">
        <f t="shared" si="20"/>
        <v>13s(N2,R1)</v>
      </c>
      <c r="R139" s="64"/>
      <c r="S139" s="64"/>
      <c r="T139" s="64"/>
      <c r="U139" s="64"/>
      <c r="V139" s="64"/>
      <c r="W139" s="197"/>
      <c r="X139" s="64"/>
      <c r="Y139" s="64"/>
      <c r="Z139" s="11"/>
      <c r="AA139" s="10"/>
      <c r="AB139" s="10"/>
      <c r="AC139" s="10"/>
      <c r="AD139" s="10"/>
      <c r="AE139" s="10"/>
      <c r="AF139" s="10"/>
      <c r="AG139" s="10"/>
      <c r="AH139" s="10"/>
      <c r="AI139" s="10"/>
    </row>
    <row r="140" spans="2:35" ht="15.75">
      <c r="B140" s="52">
        <v>139</v>
      </c>
      <c r="C140" s="267" t="s">
        <v>174</v>
      </c>
      <c r="D140" s="50" t="s">
        <v>73</v>
      </c>
      <c r="E140" s="191" t="s">
        <v>70</v>
      </c>
      <c r="F140" s="54">
        <v>32</v>
      </c>
      <c r="G140" s="55">
        <v>1.99</v>
      </c>
      <c r="H140" s="56">
        <v>3</v>
      </c>
      <c r="I140" s="274">
        <v>19.3</v>
      </c>
      <c r="J140" s="58">
        <v>24.6</v>
      </c>
      <c r="K140" s="192">
        <f t="shared" si="16"/>
        <v>0.78455284552845528</v>
      </c>
      <c r="L140" s="204">
        <f t="shared" si="17"/>
        <v>53.780492823327684</v>
      </c>
      <c r="M140" s="275">
        <v>23.7</v>
      </c>
      <c r="N140" s="192">
        <f t="shared" si="18"/>
        <v>10.402010050251256</v>
      </c>
      <c r="O140" s="504">
        <f t="shared" si="19"/>
        <v>0</v>
      </c>
      <c r="P140" s="195">
        <f t="shared" ref="P140:P203" si="21">SQRT(POWER(3,2)*POWER(G140,2)+POWER(H140,2))</f>
        <v>6.6813845870448141</v>
      </c>
      <c r="Q140" s="196" t="str">
        <f t="shared" si="20"/>
        <v>13s(N2,R1)</v>
      </c>
      <c r="R140" s="64"/>
      <c r="S140" s="64"/>
      <c r="T140" s="64"/>
      <c r="U140" s="64"/>
      <c r="V140" s="64"/>
      <c r="W140" s="197"/>
      <c r="X140" s="64"/>
      <c r="Y140" s="64"/>
      <c r="Z140" s="11"/>
      <c r="AA140" s="10"/>
      <c r="AB140" s="10"/>
      <c r="AC140" s="10"/>
      <c r="AD140" s="10"/>
      <c r="AE140" s="10"/>
      <c r="AF140" s="10"/>
      <c r="AG140" s="10"/>
      <c r="AH140" s="10"/>
      <c r="AI140" s="10"/>
    </row>
    <row r="141" spans="2:35" ht="15.75">
      <c r="B141" s="67">
        <v>140</v>
      </c>
      <c r="C141" s="271" t="s">
        <v>174</v>
      </c>
      <c r="D141" s="105"/>
      <c r="E141" s="198" t="s">
        <v>71</v>
      </c>
      <c r="F141" s="54">
        <v>32</v>
      </c>
      <c r="G141" s="55">
        <v>2.33</v>
      </c>
      <c r="H141" s="56">
        <v>2</v>
      </c>
      <c r="I141" s="272">
        <v>19.3</v>
      </c>
      <c r="J141" s="70">
        <v>24.6</v>
      </c>
      <c r="K141" s="199">
        <f t="shared" si="16"/>
        <v>0.78455284552845528</v>
      </c>
      <c r="L141" s="205">
        <f t="shared" si="17"/>
        <v>53.8853086887326</v>
      </c>
      <c r="M141" s="273">
        <v>23.7</v>
      </c>
      <c r="N141" s="199">
        <f t="shared" si="18"/>
        <v>9.3133047210300415</v>
      </c>
      <c r="O141" s="505">
        <f t="shared" si="19"/>
        <v>2.7755575615628914E-13</v>
      </c>
      <c r="P141" s="202">
        <f t="shared" si="21"/>
        <v>7.2704951688313502</v>
      </c>
      <c r="Q141" s="203" t="str">
        <f t="shared" si="20"/>
        <v>13s(N2,R1)</v>
      </c>
      <c r="R141" s="64"/>
      <c r="S141" s="64"/>
      <c r="T141" s="64"/>
      <c r="U141" s="64"/>
      <c r="V141" s="64"/>
      <c r="W141" s="197"/>
      <c r="X141" s="64"/>
      <c r="Y141" s="64"/>
      <c r="Z141" s="11"/>
      <c r="AA141" s="10"/>
      <c r="AB141" s="10"/>
      <c r="AC141" s="10"/>
      <c r="AD141" s="10"/>
      <c r="AE141" s="10"/>
      <c r="AF141" s="10"/>
      <c r="AG141" s="10"/>
      <c r="AH141" s="10"/>
      <c r="AI141" s="10"/>
    </row>
    <row r="142" spans="2:35" ht="15.75">
      <c r="B142" s="52">
        <v>141</v>
      </c>
      <c r="C142" s="267" t="s">
        <v>174</v>
      </c>
      <c r="D142" s="50" t="s">
        <v>74</v>
      </c>
      <c r="E142" s="191" t="s">
        <v>70</v>
      </c>
      <c r="F142" s="54">
        <v>32</v>
      </c>
      <c r="G142" s="55">
        <v>2.4300000000000002</v>
      </c>
      <c r="H142" s="56">
        <v>3</v>
      </c>
      <c r="I142" s="274">
        <v>19.3</v>
      </c>
      <c r="J142" s="58">
        <v>24.6</v>
      </c>
      <c r="K142" s="192">
        <f t="shared" si="16"/>
        <v>0.78455284552845528</v>
      </c>
      <c r="L142" s="204">
        <f t="shared" si="17"/>
        <v>53.919233077631965</v>
      </c>
      <c r="M142" s="275">
        <v>23.7</v>
      </c>
      <c r="N142" s="192">
        <f t="shared" si="18"/>
        <v>8.5185185185185173</v>
      </c>
      <c r="O142" s="511">
        <f t="shared" si="19"/>
        <v>1.1212142325689456E-10</v>
      </c>
      <c r="P142" s="195">
        <f t="shared" si="21"/>
        <v>7.8831529225304262</v>
      </c>
      <c r="Q142" s="196" t="str">
        <f t="shared" si="20"/>
        <v>13s(N2,R1)</v>
      </c>
      <c r="R142" s="64"/>
      <c r="S142" s="64"/>
      <c r="T142" s="64"/>
      <c r="U142" s="64"/>
      <c r="V142" s="64"/>
      <c r="W142" s="197"/>
      <c r="X142" s="64"/>
      <c r="Y142" s="64"/>
      <c r="Z142" s="11"/>
      <c r="AA142" s="10"/>
      <c r="AB142" s="10"/>
      <c r="AC142" s="10"/>
      <c r="AD142" s="10"/>
      <c r="AE142" s="10"/>
      <c r="AF142" s="10"/>
      <c r="AG142" s="10"/>
      <c r="AH142" s="10"/>
      <c r="AI142" s="10"/>
    </row>
    <row r="143" spans="2:35" ht="15.75">
      <c r="B143" s="67">
        <v>142</v>
      </c>
      <c r="C143" s="271" t="s">
        <v>174</v>
      </c>
      <c r="D143" s="65"/>
      <c r="E143" s="198" t="s">
        <v>71</v>
      </c>
      <c r="F143" s="54">
        <v>32</v>
      </c>
      <c r="G143" s="55">
        <v>2.59</v>
      </c>
      <c r="H143" s="56">
        <v>2</v>
      </c>
      <c r="I143" s="272">
        <v>19.3</v>
      </c>
      <c r="J143" s="70">
        <v>24.6</v>
      </c>
      <c r="K143" s="199">
        <f t="shared" si="16"/>
        <v>0.78455284552845528</v>
      </c>
      <c r="L143" s="205">
        <f t="shared" si="17"/>
        <v>53.976428576926068</v>
      </c>
      <c r="M143" s="273">
        <v>23.7</v>
      </c>
      <c r="N143" s="199">
        <f t="shared" si="18"/>
        <v>8.378378378378379</v>
      </c>
      <c r="O143" s="511">
        <f t="shared" si="19"/>
        <v>3.0269120543380268E-10</v>
      </c>
      <c r="P143" s="202">
        <f t="shared" si="21"/>
        <v>8.0232723997132229</v>
      </c>
      <c r="Q143" s="203" t="str">
        <f t="shared" si="20"/>
        <v>13s(N2,R1)</v>
      </c>
      <c r="R143" s="64"/>
      <c r="S143" s="64"/>
      <c r="T143" s="64"/>
      <c r="U143" s="64"/>
      <c r="V143" s="64"/>
      <c r="W143" s="197"/>
      <c r="X143" s="64"/>
      <c r="Y143" s="64"/>
      <c r="Z143" s="11"/>
      <c r="AA143" s="10"/>
      <c r="AB143" s="10"/>
      <c r="AC143" s="10"/>
      <c r="AD143" s="10"/>
      <c r="AE143" s="10"/>
      <c r="AF143" s="10"/>
      <c r="AG143" s="10"/>
      <c r="AH143" s="10"/>
      <c r="AI143" s="10"/>
    </row>
    <row r="144" spans="2:35" ht="15.75">
      <c r="B144" s="52">
        <v>143</v>
      </c>
      <c r="C144" s="51" t="s">
        <v>175</v>
      </c>
      <c r="D144" s="50" t="s">
        <v>74</v>
      </c>
      <c r="E144" s="191" t="s">
        <v>70</v>
      </c>
      <c r="F144" s="54">
        <v>32</v>
      </c>
      <c r="G144" s="55">
        <v>3.12</v>
      </c>
      <c r="H144" s="56">
        <v>1</v>
      </c>
      <c r="I144" s="274">
        <v>4.9000000000000004</v>
      </c>
      <c r="J144" s="58">
        <v>10.9</v>
      </c>
      <c r="K144" s="192">
        <f t="shared" si="16"/>
        <v>0.44954128440366975</v>
      </c>
      <c r="L144" s="204">
        <f t="shared" si="17"/>
        <v>16.101707179054031</v>
      </c>
      <c r="M144" s="112">
        <v>24</v>
      </c>
      <c r="N144" s="192">
        <f t="shared" si="18"/>
        <v>7.3717948717948714</v>
      </c>
      <c r="O144" s="504">
        <f t="shared" si="19"/>
        <v>2.1555097706738024E-7</v>
      </c>
      <c r="P144" s="195">
        <f t="shared" si="21"/>
        <v>9.4132672330068274</v>
      </c>
      <c r="Q144" s="196" t="str">
        <f t="shared" si="20"/>
        <v>13s(N2,R1)</v>
      </c>
      <c r="R144" s="64"/>
      <c r="S144" s="64"/>
      <c r="T144" s="64"/>
      <c r="U144" s="64"/>
      <c r="V144" s="64"/>
      <c r="W144" s="197"/>
      <c r="X144" s="64"/>
      <c r="Y144" s="64"/>
      <c r="Z144" s="11"/>
      <c r="AA144" s="10"/>
      <c r="AB144" s="10"/>
      <c r="AC144" s="10"/>
      <c r="AD144" s="10"/>
      <c r="AE144" s="10"/>
      <c r="AF144" s="10"/>
      <c r="AG144" s="10"/>
      <c r="AH144" s="10"/>
      <c r="AI144" s="10"/>
    </row>
    <row r="145" spans="1:35" ht="15.75">
      <c r="B145" s="67">
        <v>144</v>
      </c>
      <c r="C145" s="66" t="s">
        <v>175</v>
      </c>
      <c r="D145" s="65"/>
      <c r="E145" s="198" t="s">
        <v>71</v>
      </c>
      <c r="F145" s="54">
        <v>32</v>
      </c>
      <c r="G145" s="55">
        <v>2.72</v>
      </c>
      <c r="H145" s="56">
        <v>3</v>
      </c>
      <c r="I145" s="272">
        <v>4.9000000000000004</v>
      </c>
      <c r="J145" s="70">
        <v>10.9</v>
      </c>
      <c r="K145" s="199">
        <f t="shared" si="16"/>
        <v>0.44954128440366975</v>
      </c>
      <c r="L145" s="205">
        <f t="shared" si="17"/>
        <v>15.534381831279934</v>
      </c>
      <c r="M145" s="112">
        <v>24</v>
      </c>
      <c r="N145" s="199">
        <f t="shared" si="18"/>
        <v>7.7205882352941169</v>
      </c>
      <c r="O145" s="505">
        <f t="shared" si="19"/>
        <v>2.4764723605130712E-8</v>
      </c>
      <c r="P145" s="202">
        <f t="shared" si="21"/>
        <v>8.693997929606379</v>
      </c>
      <c r="Q145" s="203" t="str">
        <f t="shared" si="20"/>
        <v>13s(N2,R1)</v>
      </c>
      <c r="R145" s="64"/>
      <c r="S145" s="64"/>
      <c r="T145" s="64"/>
      <c r="U145" s="64"/>
      <c r="V145" s="64"/>
      <c r="W145" s="197"/>
      <c r="X145" s="64"/>
      <c r="Y145" s="64"/>
      <c r="Z145" s="11"/>
      <c r="AA145" s="10"/>
      <c r="AB145" s="10"/>
      <c r="AC145" s="10"/>
      <c r="AD145" s="10"/>
      <c r="AE145" s="10"/>
      <c r="AF145" s="10"/>
      <c r="AG145" s="10"/>
      <c r="AH145" s="10"/>
      <c r="AI145" s="10"/>
    </row>
    <row r="146" spans="1:35" ht="15.75">
      <c r="B146" s="52">
        <v>145</v>
      </c>
      <c r="C146" s="51" t="s">
        <v>176</v>
      </c>
      <c r="D146" s="50" t="s">
        <v>69</v>
      </c>
      <c r="E146" s="191" t="s">
        <v>70</v>
      </c>
      <c r="F146" s="54">
        <v>35</v>
      </c>
      <c r="G146" s="55">
        <v>3.15</v>
      </c>
      <c r="H146" s="56">
        <v>3</v>
      </c>
      <c r="I146" s="274">
        <v>5.7</v>
      </c>
      <c r="J146" s="58">
        <v>12.1</v>
      </c>
      <c r="K146" s="192">
        <f t="shared" si="16"/>
        <v>0.4710743801652893</v>
      </c>
      <c r="L146" s="204">
        <f t="shared" si="17"/>
        <v>18.051695765218295</v>
      </c>
      <c r="M146" s="219">
        <v>24</v>
      </c>
      <c r="N146" s="215">
        <f t="shared" si="18"/>
        <v>6.666666666666667</v>
      </c>
      <c r="O146" s="504">
        <f t="shared" si="19"/>
        <v>1.1915285336172587E-5</v>
      </c>
      <c r="P146" s="195">
        <f t="shared" si="21"/>
        <v>9.9147617217964452</v>
      </c>
      <c r="Q146" s="196" t="str">
        <f t="shared" si="20"/>
        <v>13s(N2,R1)</v>
      </c>
      <c r="R146" s="64"/>
      <c r="S146" s="64"/>
      <c r="T146" s="64"/>
      <c r="U146" s="64"/>
      <c r="V146" s="64"/>
      <c r="W146" s="197"/>
      <c r="X146" s="64"/>
      <c r="Y146" s="64"/>
      <c r="Z146" s="11"/>
      <c r="AA146" s="10"/>
      <c r="AB146" s="10"/>
      <c r="AC146" s="10"/>
      <c r="AD146" s="10"/>
      <c r="AE146" s="10"/>
      <c r="AF146" s="10"/>
      <c r="AG146" s="10"/>
      <c r="AH146" s="10"/>
      <c r="AI146" s="10"/>
    </row>
    <row r="147" spans="1:35" ht="15.75">
      <c r="B147" s="67">
        <v>146</v>
      </c>
      <c r="C147" s="225" t="s">
        <v>176</v>
      </c>
      <c r="D147" s="65"/>
      <c r="E147" s="198" t="s">
        <v>71</v>
      </c>
      <c r="F147" s="54">
        <v>32</v>
      </c>
      <c r="G147" s="55">
        <v>4.12</v>
      </c>
      <c r="H147" s="56">
        <v>4</v>
      </c>
      <c r="I147" s="272">
        <v>5.7</v>
      </c>
      <c r="J147" s="70">
        <v>12.1</v>
      </c>
      <c r="K147" s="199">
        <f t="shared" si="16"/>
        <v>0.4710743801652893</v>
      </c>
      <c r="L147" s="205">
        <f t="shared" si="17"/>
        <v>19.494739754097768</v>
      </c>
      <c r="M147" s="220">
        <v>24</v>
      </c>
      <c r="N147" s="217">
        <f t="shared" si="18"/>
        <v>4.8543689320388346</v>
      </c>
      <c r="O147" s="505">
        <f t="shared" si="19"/>
        <v>3.9773113753560629E-2</v>
      </c>
      <c r="P147" s="202">
        <f t="shared" si="21"/>
        <v>12.991135439213926</v>
      </c>
      <c r="Q147" s="203" t="str">
        <f t="shared" si="20"/>
        <v>13s/22s/R4s/41s(N4,R1/N2,R2)</v>
      </c>
      <c r="R147" s="64"/>
      <c r="S147" s="64"/>
      <c r="T147" s="64"/>
      <c r="U147" s="64"/>
      <c r="V147" s="64"/>
      <c r="W147" s="197"/>
      <c r="X147" s="64"/>
      <c r="Y147" s="64"/>
      <c r="Z147" s="11"/>
      <c r="AA147" s="10"/>
      <c r="AB147" s="10"/>
      <c r="AC147" s="10"/>
      <c r="AD147" s="10"/>
      <c r="AE147" s="10"/>
      <c r="AF147" s="10"/>
      <c r="AG147" s="10"/>
      <c r="AH147" s="10"/>
      <c r="AI147" s="10"/>
    </row>
    <row r="148" spans="1:35" ht="15.75">
      <c r="B148" s="52">
        <v>147</v>
      </c>
      <c r="C148" s="51" t="s">
        <v>176</v>
      </c>
      <c r="D148" s="50" t="s">
        <v>72</v>
      </c>
      <c r="E148" s="191" t="s">
        <v>70</v>
      </c>
      <c r="F148" s="54">
        <v>34</v>
      </c>
      <c r="G148" s="55">
        <v>3.42</v>
      </c>
      <c r="H148" s="56">
        <v>3</v>
      </c>
      <c r="I148" s="274">
        <v>5.7</v>
      </c>
      <c r="J148" s="58">
        <v>12.1</v>
      </c>
      <c r="K148" s="192">
        <f t="shared" si="16"/>
        <v>0.4710743801652893</v>
      </c>
      <c r="L148" s="204">
        <f t="shared" si="17"/>
        <v>18.425334419760205</v>
      </c>
      <c r="M148" s="219">
        <v>24</v>
      </c>
      <c r="N148" s="192">
        <f t="shared" si="18"/>
        <v>6.1403508771929829</v>
      </c>
      <c r="O148" s="511">
        <f t="shared" si="19"/>
        <v>1.7390904452074807E-4</v>
      </c>
      <c r="P148" s="195">
        <f t="shared" si="21"/>
        <v>10.689602424786433</v>
      </c>
      <c r="Q148" s="196" t="str">
        <f t="shared" si="20"/>
        <v>13s(N2,R1)</v>
      </c>
      <c r="R148" s="64"/>
      <c r="S148" s="64"/>
      <c r="T148" s="64"/>
      <c r="U148" s="64"/>
      <c r="V148" s="64"/>
      <c r="W148" s="197"/>
      <c r="X148" s="64"/>
      <c r="Y148" s="64"/>
      <c r="Z148" s="11"/>
      <c r="AA148" s="10"/>
      <c r="AB148" s="10"/>
      <c r="AC148" s="10"/>
      <c r="AD148" s="10"/>
      <c r="AE148" s="10"/>
      <c r="AF148" s="10"/>
      <c r="AG148" s="10"/>
      <c r="AH148" s="10"/>
      <c r="AI148" s="10"/>
    </row>
    <row r="149" spans="1:35" ht="15.75">
      <c r="B149" s="67">
        <v>148</v>
      </c>
      <c r="C149" s="66" t="s">
        <v>176</v>
      </c>
      <c r="D149" s="65"/>
      <c r="E149" s="198" t="s">
        <v>71</v>
      </c>
      <c r="F149" s="54">
        <v>30</v>
      </c>
      <c r="G149" s="55">
        <v>4.29</v>
      </c>
      <c r="H149" s="56">
        <v>4</v>
      </c>
      <c r="I149" s="272">
        <v>5.7</v>
      </c>
      <c r="J149" s="70">
        <v>12.1</v>
      </c>
      <c r="K149" s="199">
        <f t="shared" si="16"/>
        <v>0.4710743801652893</v>
      </c>
      <c r="L149" s="205">
        <f t="shared" si="17"/>
        <v>19.774467100784285</v>
      </c>
      <c r="M149" s="220">
        <v>24</v>
      </c>
      <c r="N149" s="199">
        <f t="shared" si="18"/>
        <v>4.6620046620046622</v>
      </c>
      <c r="O149" s="511">
        <f t="shared" si="19"/>
        <v>7.8343527908497634E-2</v>
      </c>
      <c r="P149" s="202">
        <f t="shared" si="21"/>
        <v>13.477273463130441</v>
      </c>
      <c r="Q149" s="203" t="str">
        <f t="shared" si="20"/>
        <v>13s/22s/R4s/41s(N4,R1/N2,R2)</v>
      </c>
      <c r="R149" s="64"/>
      <c r="S149" s="64"/>
      <c r="T149" s="64"/>
      <c r="U149" s="64"/>
      <c r="V149" s="64"/>
      <c r="W149" s="197"/>
      <c r="X149" s="64"/>
      <c r="Y149" s="64"/>
      <c r="Z149" s="11"/>
      <c r="AA149" s="10"/>
      <c r="AB149" s="10"/>
      <c r="AC149" s="10"/>
      <c r="AD149" s="10"/>
      <c r="AE149" s="10"/>
      <c r="AF149" s="10"/>
      <c r="AG149" s="10"/>
      <c r="AH149" s="10"/>
      <c r="AI149" s="10"/>
    </row>
    <row r="150" spans="1:35" ht="15.75">
      <c r="B150" s="52">
        <v>149</v>
      </c>
      <c r="C150" s="225" t="s">
        <v>176</v>
      </c>
      <c r="D150" s="50" t="s">
        <v>73</v>
      </c>
      <c r="E150" s="191" t="s">
        <v>70</v>
      </c>
      <c r="F150" s="54">
        <v>32</v>
      </c>
      <c r="G150" s="55">
        <v>2.76</v>
      </c>
      <c r="H150" s="56">
        <v>3</v>
      </c>
      <c r="I150" s="274">
        <v>5.7</v>
      </c>
      <c r="J150" s="58">
        <v>12.1</v>
      </c>
      <c r="K150" s="192">
        <f t="shared" si="16"/>
        <v>0.4710743801652893</v>
      </c>
      <c r="L150" s="204">
        <f t="shared" si="17"/>
        <v>17.554335997695841</v>
      </c>
      <c r="M150" s="219">
        <v>24</v>
      </c>
      <c r="N150" s="192">
        <f t="shared" si="18"/>
        <v>7.608695652173914</v>
      </c>
      <c r="O150" s="504">
        <f t="shared" si="19"/>
        <v>5.0224335801374309E-8</v>
      </c>
      <c r="P150" s="195">
        <f t="shared" si="21"/>
        <v>8.8067247033162097</v>
      </c>
      <c r="Q150" s="196" t="str">
        <f t="shared" si="20"/>
        <v>13s(N2,R1)</v>
      </c>
      <c r="R150" s="64"/>
      <c r="S150" s="64"/>
      <c r="T150" s="64"/>
      <c r="U150" s="64"/>
      <c r="V150" s="64"/>
      <c r="W150" s="197"/>
      <c r="X150" s="64"/>
      <c r="Y150" s="64"/>
      <c r="Z150" s="11"/>
      <c r="AA150" s="10"/>
      <c r="AB150" s="10"/>
      <c r="AC150" s="10"/>
      <c r="AD150" s="10"/>
      <c r="AE150" s="10"/>
      <c r="AF150" s="10"/>
      <c r="AG150" s="10"/>
      <c r="AH150" s="10"/>
      <c r="AI150" s="10"/>
    </row>
    <row r="151" spans="1:35" ht="15.75">
      <c r="B151" s="67">
        <v>150</v>
      </c>
      <c r="C151" s="225" t="s">
        <v>176</v>
      </c>
      <c r="D151" s="65"/>
      <c r="E151" s="198" t="s">
        <v>71</v>
      </c>
      <c r="F151" s="54">
        <v>31</v>
      </c>
      <c r="G151" s="55">
        <v>2.94</v>
      </c>
      <c r="H151" s="56">
        <v>4</v>
      </c>
      <c r="I151" s="272">
        <v>5.7</v>
      </c>
      <c r="J151" s="70">
        <v>12.1</v>
      </c>
      <c r="K151" s="199">
        <f t="shared" si="16"/>
        <v>0.4710743801652893</v>
      </c>
      <c r="L151" s="205">
        <f t="shared" si="17"/>
        <v>17.777448509839655</v>
      </c>
      <c r="M151" s="220">
        <v>24</v>
      </c>
      <c r="N151" s="199">
        <f t="shared" si="18"/>
        <v>6.8027210884353746</v>
      </c>
      <c r="O151" s="505">
        <f t="shared" si="19"/>
        <v>5.7044582169041291E-6</v>
      </c>
      <c r="P151" s="202">
        <f t="shared" si="21"/>
        <v>9.6846476445970904</v>
      </c>
      <c r="Q151" s="203" t="str">
        <f t="shared" si="20"/>
        <v>13s(N2,R1)</v>
      </c>
      <c r="R151" s="64"/>
      <c r="S151" s="64"/>
      <c r="T151" s="64"/>
      <c r="U151" s="64"/>
      <c r="V151" s="64"/>
      <c r="W151" s="197"/>
      <c r="X151" s="64"/>
      <c r="Y151" s="64"/>
      <c r="Z151" s="11"/>
      <c r="AA151" s="10"/>
      <c r="AB151" s="10"/>
      <c r="AC151" s="10"/>
      <c r="AD151" s="10"/>
      <c r="AE151" s="10"/>
      <c r="AF151" s="10"/>
      <c r="AG151" s="10"/>
      <c r="AH151" s="10"/>
      <c r="AI151" s="10"/>
    </row>
    <row r="152" spans="1:35" ht="15.75">
      <c r="B152" s="52">
        <v>151</v>
      </c>
      <c r="C152" s="51" t="s">
        <v>176</v>
      </c>
      <c r="D152" s="50" t="s">
        <v>74</v>
      </c>
      <c r="E152" s="191" t="s">
        <v>70</v>
      </c>
      <c r="F152" s="54">
        <v>32</v>
      </c>
      <c r="G152" s="55">
        <v>2.46</v>
      </c>
      <c r="H152" s="56">
        <v>3</v>
      </c>
      <c r="I152" s="274">
        <v>5.7</v>
      </c>
      <c r="J152" s="58">
        <v>12.1</v>
      </c>
      <c r="K152" s="192">
        <f t="shared" si="16"/>
        <v>0.4710743801652893</v>
      </c>
      <c r="L152" s="204">
        <f t="shared" si="17"/>
        <v>17.208219580188999</v>
      </c>
      <c r="M152" s="219">
        <v>24</v>
      </c>
      <c r="N152" s="192">
        <f t="shared" si="18"/>
        <v>8.536585365853659</v>
      </c>
      <c r="O152" s="511">
        <f t="shared" si="19"/>
        <v>9.8498986744743888E-11</v>
      </c>
      <c r="P152" s="195">
        <f t="shared" si="21"/>
        <v>7.9664546694247873</v>
      </c>
      <c r="Q152" s="196" t="str">
        <f t="shared" si="20"/>
        <v>13s(N2,R1)</v>
      </c>
      <c r="R152" s="64"/>
      <c r="S152" s="64"/>
      <c r="T152" s="64"/>
      <c r="U152" s="64"/>
      <c r="V152" s="64"/>
      <c r="W152" s="197"/>
      <c r="X152" s="64"/>
      <c r="Y152" s="64"/>
      <c r="Z152" s="11"/>
      <c r="AA152" s="10"/>
      <c r="AB152" s="10"/>
      <c r="AC152" s="10"/>
      <c r="AD152" s="10"/>
      <c r="AE152" s="10"/>
      <c r="AF152" s="10"/>
      <c r="AG152" s="10"/>
      <c r="AH152" s="10"/>
      <c r="AI152" s="10"/>
    </row>
    <row r="153" spans="1:35" ht="15.75">
      <c r="B153" s="67">
        <v>152</v>
      </c>
      <c r="C153" s="66" t="s">
        <v>176</v>
      </c>
      <c r="D153" s="65"/>
      <c r="E153" s="198" t="s">
        <v>71</v>
      </c>
      <c r="F153" s="54">
        <v>31</v>
      </c>
      <c r="G153" s="55">
        <v>2.66</v>
      </c>
      <c r="H153" s="56">
        <v>4</v>
      </c>
      <c r="I153" s="272">
        <v>5.7</v>
      </c>
      <c r="J153" s="70">
        <v>12.1</v>
      </c>
      <c r="K153" s="199">
        <f t="shared" si="16"/>
        <v>0.4710743801652893</v>
      </c>
      <c r="L153" s="205">
        <f t="shared" si="17"/>
        <v>17.435320987007955</v>
      </c>
      <c r="M153" s="220">
        <v>24</v>
      </c>
      <c r="N153" s="199">
        <f t="shared" si="18"/>
        <v>7.518796992481203</v>
      </c>
      <c r="O153" s="511">
        <f t="shared" si="19"/>
        <v>8.7859042263715992E-8</v>
      </c>
      <c r="P153" s="202">
        <f t="shared" si="21"/>
        <v>8.9263878472761871</v>
      </c>
      <c r="Q153" s="203" t="str">
        <f t="shared" si="20"/>
        <v>13s(N2,R1)</v>
      </c>
      <c r="R153" s="64"/>
      <c r="S153" s="64"/>
      <c r="T153" s="64"/>
      <c r="U153" s="64"/>
      <c r="V153" s="64"/>
      <c r="W153" s="197"/>
      <c r="X153" s="64"/>
      <c r="Y153" s="64"/>
      <c r="Z153" s="11"/>
      <c r="AA153" s="10"/>
      <c r="AB153" s="10"/>
      <c r="AC153" s="10"/>
      <c r="AD153" s="10"/>
      <c r="AE153" s="10"/>
      <c r="AF153" s="10"/>
      <c r="AG153" s="10"/>
      <c r="AH153" s="10"/>
      <c r="AI153" s="10"/>
    </row>
    <row r="154" spans="1:35" ht="15.75">
      <c r="B154" s="52">
        <v>153</v>
      </c>
      <c r="C154" s="51" t="s">
        <v>177</v>
      </c>
      <c r="D154" s="50" t="s">
        <v>69</v>
      </c>
      <c r="E154" s="191" t="s">
        <v>70</v>
      </c>
      <c r="F154" s="54">
        <v>34</v>
      </c>
      <c r="G154" s="55">
        <v>4.92</v>
      </c>
      <c r="H154" s="56">
        <v>2</v>
      </c>
      <c r="I154" s="274">
        <v>6.9</v>
      </c>
      <c r="J154" s="58">
        <v>12.3</v>
      </c>
      <c r="K154" s="192">
        <f t="shared" si="16"/>
        <v>0.5609756097560975</v>
      </c>
      <c r="L154" s="204">
        <f t="shared" si="17"/>
        <v>23.489992858236466</v>
      </c>
      <c r="M154" s="219">
        <v>24</v>
      </c>
      <c r="N154" s="192">
        <f t="shared" si="18"/>
        <v>4.4715447154471546</v>
      </c>
      <c r="O154" s="504">
        <f t="shared" si="19"/>
        <v>0.1481528610472016</v>
      </c>
      <c r="P154" s="195">
        <f t="shared" si="21"/>
        <v>14.894885028089341</v>
      </c>
      <c r="Q154" s="196" t="str">
        <f t="shared" si="20"/>
        <v>13s/22s/R4s/41s(N4,R1/N2,R2)</v>
      </c>
      <c r="R154" s="64"/>
      <c r="S154" s="64"/>
      <c r="T154" s="64"/>
      <c r="U154" s="64"/>
      <c r="V154" s="64"/>
      <c r="W154" s="197"/>
      <c r="X154" s="64"/>
      <c r="Y154" s="64"/>
      <c r="Z154" s="11"/>
      <c r="AA154" s="10"/>
      <c r="AB154" s="10"/>
      <c r="AC154" s="10"/>
      <c r="AD154" s="10"/>
      <c r="AE154" s="10"/>
      <c r="AF154" s="10"/>
      <c r="AG154" s="10"/>
      <c r="AH154" s="10"/>
      <c r="AI154" s="10"/>
    </row>
    <row r="155" spans="1:35" ht="15.75">
      <c r="B155" s="67">
        <v>154</v>
      </c>
      <c r="C155" s="66" t="s">
        <v>177</v>
      </c>
      <c r="D155" s="105"/>
      <c r="E155" s="198" t="s">
        <v>71</v>
      </c>
      <c r="F155" s="54">
        <v>33</v>
      </c>
      <c r="G155" s="55">
        <v>4.9000000000000004</v>
      </c>
      <c r="H155" s="56">
        <v>1</v>
      </c>
      <c r="I155" s="272">
        <v>6.9</v>
      </c>
      <c r="J155" s="70">
        <v>12.3</v>
      </c>
      <c r="K155" s="199">
        <f t="shared" si="16"/>
        <v>0.5609756097560975</v>
      </c>
      <c r="L155" s="205">
        <f t="shared" si="17"/>
        <v>23.457851222991422</v>
      </c>
      <c r="M155" s="220">
        <v>24</v>
      </c>
      <c r="N155" s="199">
        <f t="shared" si="18"/>
        <v>4.6938775510204076</v>
      </c>
      <c r="O155" s="505">
        <f t="shared" si="19"/>
        <v>7.0187822784295584E-2</v>
      </c>
      <c r="P155" s="202">
        <f t="shared" si="21"/>
        <v>14.733974345029926</v>
      </c>
      <c r="Q155" s="203" t="str">
        <f t="shared" si="20"/>
        <v>13s/22s/R4s/41s(N4,R1/N2,R2)</v>
      </c>
      <c r="R155" s="64"/>
      <c r="S155" s="64"/>
      <c r="T155" s="64"/>
      <c r="U155" s="64"/>
      <c r="V155" s="64"/>
      <c r="W155" s="197"/>
      <c r="X155" s="64"/>
      <c r="Y155" s="64"/>
      <c r="Z155" s="11"/>
      <c r="AA155" s="10"/>
      <c r="AB155" s="10"/>
      <c r="AC155" s="10"/>
      <c r="AD155" s="10"/>
      <c r="AE155" s="10"/>
      <c r="AF155" s="10"/>
      <c r="AG155" s="10"/>
      <c r="AH155" s="10"/>
      <c r="AI155" s="10"/>
    </row>
    <row r="156" spans="1:35" ht="15.75">
      <c r="B156" s="52">
        <v>155</v>
      </c>
      <c r="C156" s="51" t="s">
        <v>178</v>
      </c>
      <c r="D156" s="50" t="s">
        <v>74</v>
      </c>
      <c r="E156" s="191" t="s">
        <v>70</v>
      </c>
      <c r="F156" s="54">
        <v>32</v>
      </c>
      <c r="G156" s="55">
        <v>2.2400000000000002</v>
      </c>
      <c r="H156" s="56">
        <v>0</v>
      </c>
      <c r="I156" s="274">
        <v>7.9</v>
      </c>
      <c r="J156" s="58">
        <v>17.600000000000001</v>
      </c>
      <c r="K156" s="192">
        <f t="shared" si="16"/>
        <v>0.44886363636363635</v>
      </c>
      <c r="L156" s="204">
        <f t="shared" si="17"/>
        <v>22.760925647257846</v>
      </c>
      <c r="M156" s="219">
        <v>24</v>
      </c>
      <c r="N156" s="192">
        <f t="shared" si="18"/>
        <v>10.714285714285714</v>
      </c>
      <c r="O156" s="504">
        <f t="shared" si="19"/>
        <v>0</v>
      </c>
      <c r="P156" s="195">
        <f t="shared" si="21"/>
        <v>6.7200000000000006</v>
      </c>
      <c r="Q156" s="196" t="str">
        <f t="shared" si="20"/>
        <v>13s(N2,R1)</v>
      </c>
      <c r="R156" s="64"/>
      <c r="S156" s="64"/>
      <c r="T156" s="64"/>
      <c r="U156" s="64"/>
      <c r="V156" s="64"/>
      <c r="W156" s="197"/>
      <c r="X156" s="64"/>
      <c r="Y156" s="64"/>
      <c r="Z156" s="11"/>
      <c r="AA156" s="10"/>
      <c r="AB156" s="10"/>
      <c r="AC156" s="10"/>
      <c r="AD156" s="10"/>
      <c r="AE156" s="10"/>
      <c r="AF156" s="10"/>
      <c r="AG156" s="10"/>
      <c r="AH156" s="10"/>
      <c r="AI156" s="10"/>
    </row>
    <row r="157" spans="1:35" ht="15.75">
      <c r="B157" s="67">
        <v>156</v>
      </c>
      <c r="C157" s="66" t="s">
        <v>178</v>
      </c>
      <c r="D157" s="105"/>
      <c r="E157" s="198" t="s">
        <v>71</v>
      </c>
      <c r="F157" s="54">
        <v>32</v>
      </c>
      <c r="G157" s="55">
        <v>1.41</v>
      </c>
      <c r="H157" s="56">
        <v>0</v>
      </c>
      <c r="I157" s="272">
        <v>7.9</v>
      </c>
      <c r="J157" s="70">
        <v>17.600000000000001</v>
      </c>
      <c r="K157" s="199">
        <f t="shared" si="16"/>
        <v>0.44886363636363635</v>
      </c>
      <c r="L157" s="205">
        <f t="shared" si="17"/>
        <v>22.243729047082009</v>
      </c>
      <c r="M157" s="220">
        <v>24</v>
      </c>
      <c r="N157" s="199">
        <f t="shared" si="18"/>
        <v>17.021276595744681</v>
      </c>
      <c r="O157" s="505">
        <f t="shared" si="19"/>
        <v>0</v>
      </c>
      <c r="P157" s="202">
        <f t="shared" si="21"/>
        <v>4.2299999999999995</v>
      </c>
      <c r="Q157" s="203" t="str">
        <f t="shared" si="20"/>
        <v>13s(N2,R1)</v>
      </c>
      <c r="R157" s="64"/>
      <c r="S157" s="64"/>
      <c r="T157" s="64"/>
      <c r="U157" s="64"/>
      <c r="V157" s="64"/>
      <c r="W157" s="197"/>
      <c r="X157" s="64"/>
      <c r="Y157" s="64"/>
      <c r="Z157" s="11"/>
      <c r="AA157" s="10"/>
      <c r="AB157" s="10"/>
      <c r="AC157" s="10"/>
      <c r="AD157" s="10"/>
      <c r="AE157" s="10"/>
      <c r="AF157" s="10"/>
      <c r="AG157" s="10"/>
      <c r="AH157" s="10"/>
      <c r="AI157" s="10"/>
    </row>
    <row r="158" spans="1:35" ht="15.75">
      <c r="B158" s="52">
        <v>157</v>
      </c>
      <c r="C158" s="51" t="s">
        <v>179</v>
      </c>
      <c r="D158" s="50" t="s">
        <v>69</v>
      </c>
      <c r="E158" s="191" t="s">
        <v>75</v>
      </c>
      <c r="F158" s="54">
        <v>33</v>
      </c>
      <c r="G158" s="55">
        <v>6.53</v>
      </c>
      <c r="H158" s="56">
        <v>2</v>
      </c>
      <c r="I158" s="274">
        <v>11.3</v>
      </c>
      <c r="J158" s="276">
        <v>147</v>
      </c>
      <c r="K158" s="192">
        <f t="shared" si="16"/>
        <v>7.6870748299319738E-2</v>
      </c>
      <c r="L158" s="204">
        <f t="shared" si="17"/>
        <v>36.175770494628033</v>
      </c>
      <c r="M158" s="275">
        <v>46.2</v>
      </c>
      <c r="N158" s="192">
        <f t="shared" si="18"/>
        <v>6.7687595712098014</v>
      </c>
      <c r="O158" s="504">
        <f t="shared" si="19"/>
        <v>6.8674359976483856E-6</v>
      </c>
      <c r="P158" s="195">
        <f t="shared" si="21"/>
        <v>19.691828254380038</v>
      </c>
      <c r="Q158" s="196" t="str">
        <f t="shared" si="20"/>
        <v>13s(N2,R1)</v>
      </c>
      <c r="R158" s="64"/>
      <c r="S158" s="64"/>
      <c r="T158" s="64"/>
      <c r="U158" s="64"/>
      <c r="V158" s="64"/>
      <c r="W158" s="197"/>
      <c r="X158" s="64"/>
      <c r="Y158" s="64"/>
      <c r="Z158" s="11"/>
      <c r="AA158" s="10"/>
      <c r="AB158" s="10"/>
      <c r="AC158" s="10"/>
      <c r="AD158" s="10"/>
      <c r="AE158" s="10"/>
      <c r="AF158" s="10"/>
      <c r="AG158" s="10"/>
      <c r="AH158" s="10"/>
      <c r="AI158" s="10"/>
    </row>
    <row r="159" spans="1:35" ht="15.75">
      <c r="B159" s="67">
        <v>158</v>
      </c>
      <c r="C159" s="225" t="s">
        <v>179</v>
      </c>
      <c r="D159" s="105"/>
      <c r="E159" s="198" t="s">
        <v>76</v>
      </c>
      <c r="F159" s="54">
        <v>33</v>
      </c>
      <c r="G159" s="55">
        <v>5.19</v>
      </c>
      <c r="H159" s="56">
        <v>1</v>
      </c>
      <c r="I159" s="272">
        <v>11.3</v>
      </c>
      <c r="J159" s="277">
        <v>147</v>
      </c>
      <c r="K159" s="199">
        <f t="shared" si="16"/>
        <v>7.6870748299319738E-2</v>
      </c>
      <c r="L159" s="205">
        <f t="shared" si="17"/>
        <v>34.467713175086047</v>
      </c>
      <c r="M159" s="273">
        <v>46.2</v>
      </c>
      <c r="N159" s="199">
        <f t="shared" si="18"/>
        <v>8.7090558766859338</v>
      </c>
      <c r="O159" s="505">
        <f t="shared" si="19"/>
        <v>2.8166358134740221E-11</v>
      </c>
      <c r="P159" s="202">
        <f t="shared" si="21"/>
        <v>15.602079989539858</v>
      </c>
      <c r="Q159" s="203" t="str">
        <f t="shared" si="20"/>
        <v>13s(N2,R1)</v>
      </c>
      <c r="R159" s="64"/>
      <c r="S159" s="64"/>
      <c r="T159" s="64"/>
      <c r="U159" s="64"/>
      <c r="V159" s="64"/>
      <c r="W159" s="197"/>
      <c r="X159" s="64"/>
      <c r="Y159" s="64"/>
      <c r="Z159" s="11"/>
      <c r="AA159" s="10"/>
      <c r="AB159" s="10"/>
      <c r="AC159" s="10"/>
      <c r="AD159" s="10"/>
      <c r="AE159" s="10"/>
      <c r="AF159" s="10"/>
      <c r="AG159" s="10"/>
      <c r="AH159" s="10"/>
      <c r="AI159" s="10"/>
    </row>
    <row r="160" spans="1:35" ht="15.75">
      <c r="A160" s="2"/>
      <c r="B160" s="52">
        <v>159</v>
      </c>
      <c r="C160" s="51" t="s">
        <v>179</v>
      </c>
      <c r="D160" s="50" t="s">
        <v>72</v>
      </c>
      <c r="E160" s="191" t="s">
        <v>75</v>
      </c>
      <c r="F160" s="54">
        <v>33</v>
      </c>
      <c r="G160" s="55">
        <v>5.64</v>
      </c>
      <c r="H160" s="56">
        <v>0</v>
      </c>
      <c r="I160" s="274">
        <v>11.3</v>
      </c>
      <c r="J160" s="276">
        <v>147</v>
      </c>
      <c r="K160" s="192">
        <f t="shared" si="16"/>
        <v>7.6870748299319738E-2</v>
      </c>
      <c r="L160" s="204">
        <f t="shared" si="17"/>
        <v>35.006675459403453</v>
      </c>
      <c r="M160" s="275">
        <v>46.2</v>
      </c>
      <c r="N160" s="192">
        <f t="shared" si="18"/>
        <v>8.1914893617021285</v>
      </c>
      <c r="O160" s="511">
        <f t="shared" si="19"/>
        <v>1.104549784969322E-9</v>
      </c>
      <c r="P160" s="195">
        <f t="shared" si="21"/>
        <v>16.919999999999998</v>
      </c>
      <c r="Q160" s="196" t="str">
        <f t="shared" si="20"/>
        <v>13s(N2,R1)</v>
      </c>
      <c r="R160" s="64"/>
      <c r="S160" s="64"/>
      <c r="T160" s="64"/>
      <c r="U160" s="64"/>
      <c r="V160" s="64"/>
      <c r="W160" s="197"/>
      <c r="X160" s="64"/>
      <c r="Y160" s="64"/>
      <c r="Z160" s="11"/>
      <c r="AA160" s="10"/>
      <c r="AB160" s="10"/>
      <c r="AC160" s="10"/>
      <c r="AD160" s="10"/>
      <c r="AE160" s="10"/>
      <c r="AF160" s="10"/>
      <c r="AG160" s="10"/>
      <c r="AH160" s="10"/>
      <c r="AI160" s="10"/>
    </row>
    <row r="161" spans="1:35" ht="15.75">
      <c r="A161" s="2"/>
      <c r="B161" s="67">
        <v>160</v>
      </c>
      <c r="C161" s="66" t="s">
        <v>179</v>
      </c>
      <c r="D161" s="105"/>
      <c r="E161" s="198" t="s">
        <v>76</v>
      </c>
      <c r="F161" s="54">
        <v>33</v>
      </c>
      <c r="G161" s="55">
        <v>3.94</v>
      </c>
      <c r="H161" s="56">
        <v>2</v>
      </c>
      <c r="I161" s="272">
        <v>11.3</v>
      </c>
      <c r="J161" s="277">
        <v>147</v>
      </c>
      <c r="K161" s="199">
        <f t="shared" si="16"/>
        <v>7.6870748299319738E-2</v>
      </c>
      <c r="L161" s="205">
        <f t="shared" si="17"/>
        <v>33.171354080290421</v>
      </c>
      <c r="M161" s="273">
        <v>46.2</v>
      </c>
      <c r="N161" s="199">
        <f t="shared" si="18"/>
        <v>11.218274111675127</v>
      </c>
      <c r="O161" s="511">
        <f t="shared" si="19"/>
        <v>0</v>
      </c>
      <c r="P161" s="202">
        <f t="shared" si="21"/>
        <v>11.988010677339256</v>
      </c>
      <c r="Q161" s="203" t="str">
        <f t="shared" si="20"/>
        <v>13s(N2,R1)</v>
      </c>
      <c r="R161" s="64"/>
      <c r="S161" s="64"/>
      <c r="T161" s="64"/>
      <c r="U161" s="64"/>
      <c r="V161" s="64"/>
      <c r="W161" s="197"/>
      <c r="X161" s="64"/>
      <c r="Y161" s="64"/>
      <c r="Z161" s="11"/>
      <c r="AA161" s="10"/>
      <c r="AB161" s="10"/>
      <c r="AC161" s="10"/>
      <c r="AD161" s="10"/>
      <c r="AE161" s="10"/>
      <c r="AF161" s="10"/>
      <c r="AG161" s="10"/>
      <c r="AH161" s="10"/>
      <c r="AI161" s="10"/>
    </row>
    <row r="162" spans="1:35" ht="15.75">
      <c r="B162" s="52">
        <v>161</v>
      </c>
      <c r="C162" s="51" t="s">
        <v>179</v>
      </c>
      <c r="D162" s="50" t="s">
        <v>73</v>
      </c>
      <c r="E162" s="191" t="s">
        <v>75</v>
      </c>
      <c r="F162" s="54">
        <v>32</v>
      </c>
      <c r="G162" s="55">
        <v>8.5299999999999994</v>
      </c>
      <c r="H162" s="56">
        <v>1</v>
      </c>
      <c r="I162" s="274">
        <v>11.3</v>
      </c>
      <c r="J162" s="276">
        <v>147</v>
      </c>
      <c r="K162" s="192">
        <f t="shared" si="16"/>
        <v>7.6870748299319738E-2</v>
      </c>
      <c r="L162" s="204">
        <f t="shared" si="17"/>
        <v>39.244163322461091</v>
      </c>
      <c r="M162" s="275">
        <v>46.2</v>
      </c>
      <c r="N162" s="192">
        <f t="shared" si="18"/>
        <v>5.2989449003517004</v>
      </c>
      <c r="O162" s="504">
        <f t="shared" si="19"/>
        <v>7.2656695301764884E-3</v>
      </c>
      <c r="P162" s="195">
        <f t="shared" si="21"/>
        <v>25.609531428747381</v>
      </c>
      <c r="Q162" s="196" t="str">
        <f t="shared" si="20"/>
        <v>13s/22s/R4s(N2,R1)</v>
      </c>
      <c r="R162" s="64"/>
      <c r="S162" s="64"/>
      <c r="T162" s="64"/>
      <c r="U162" s="64"/>
      <c r="V162" s="64"/>
      <c r="W162" s="197"/>
      <c r="X162" s="64"/>
      <c r="Y162" s="64"/>
      <c r="Z162" s="11"/>
      <c r="AA162" s="10"/>
      <c r="AB162" s="10"/>
      <c r="AC162" s="10"/>
      <c r="AD162" s="10"/>
      <c r="AE162" s="10"/>
      <c r="AF162" s="10"/>
      <c r="AG162" s="10"/>
      <c r="AH162" s="10"/>
      <c r="AI162" s="10"/>
    </row>
    <row r="163" spans="1:35" ht="15.75">
      <c r="B163" s="67">
        <v>162</v>
      </c>
      <c r="C163" s="66" t="s">
        <v>179</v>
      </c>
      <c r="D163" s="65"/>
      <c r="E163" s="198" t="s">
        <v>76</v>
      </c>
      <c r="F163" s="54">
        <v>30</v>
      </c>
      <c r="G163" s="55">
        <v>5.21</v>
      </c>
      <c r="H163" s="56">
        <v>3</v>
      </c>
      <c r="I163" s="272">
        <v>11.3</v>
      </c>
      <c r="J163" s="277">
        <v>147</v>
      </c>
      <c r="K163" s="199">
        <f t="shared" si="16"/>
        <v>7.6870748299319738E-2</v>
      </c>
      <c r="L163" s="205">
        <f t="shared" si="17"/>
        <v>34.490888030318963</v>
      </c>
      <c r="M163" s="273">
        <v>46.2</v>
      </c>
      <c r="N163" s="199">
        <f t="shared" si="18"/>
        <v>8.291746641074857</v>
      </c>
      <c r="O163" s="505">
        <f t="shared" si="19"/>
        <v>5.5392357367622935E-10</v>
      </c>
      <c r="P163" s="202">
        <f t="shared" si="21"/>
        <v>15.915303955627111</v>
      </c>
      <c r="Q163" s="203" t="str">
        <f t="shared" si="20"/>
        <v>13s(N2,R1)</v>
      </c>
      <c r="R163" s="64"/>
      <c r="S163" s="64"/>
      <c r="T163" s="64"/>
      <c r="U163" s="64"/>
      <c r="V163" s="64"/>
      <c r="W163" s="197"/>
      <c r="X163" s="64"/>
      <c r="Y163" s="64"/>
      <c r="Z163" s="11"/>
      <c r="AA163" s="10"/>
      <c r="AB163" s="10"/>
      <c r="AC163" s="10"/>
      <c r="AD163" s="10"/>
      <c r="AE163" s="10"/>
      <c r="AF163" s="10"/>
      <c r="AG163" s="10"/>
      <c r="AH163" s="10"/>
      <c r="AI163" s="10"/>
    </row>
    <row r="164" spans="1:35" ht="15.75">
      <c r="B164" s="52">
        <v>163</v>
      </c>
      <c r="C164" s="225" t="s">
        <v>179</v>
      </c>
      <c r="D164" s="50" t="s">
        <v>74</v>
      </c>
      <c r="E164" s="191" t="s">
        <v>75</v>
      </c>
      <c r="F164" s="54">
        <v>33</v>
      </c>
      <c r="G164" s="55">
        <v>8.3699999999999992</v>
      </c>
      <c r="H164" s="56">
        <v>1</v>
      </c>
      <c r="I164" s="274">
        <v>11.3</v>
      </c>
      <c r="J164" s="276">
        <v>147</v>
      </c>
      <c r="K164" s="192">
        <f t="shared" si="16"/>
        <v>7.6870748299319738E-2</v>
      </c>
      <c r="L164" s="204">
        <f t="shared" si="17"/>
        <v>38.978570806021096</v>
      </c>
      <c r="M164" s="275">
        <v>46.2</v>
      </c>
      <c r="N164" s="192">
        <f t="shared" si="18"/>
        <v>5.400238948626046</v>
      </c>
      <c r="O164" s="504">
        <f t="shared" si="19"/>
        <v>4.8048897683061753E-3</v>
      </c>
      <c r="P164" s="195">
        <f t="shared" si="21"/>
        <v>25.129904496436112</v>
      </c>
      <c r="Q164" s="196" t="str">
        <f t="shared" si="20"/>
        <v>13s/22s/R4s(N2,R1)</v>
      </c>
      <c r="R164" s="64"/>
      <c r="S164" s="64"/>
      <c r="T164" s="64"/>
      <c r="U164" s="64"/>
      <c r="V164" s="64"/>
      <c r="W164" s="197"/>
      <c r="X164" s="64"/>
      <c r="Y164" s="64"/>
      <c r="Z164" s="11"/>
      <c r="AA164" s="10"/>
      <c r="AB164" s="10"/>
      <c r="AC164" s="10"/>
      <c r="AD164" s="10"/>
      <c r="AE164" s="10"/>
      <c r="AF164" s="10"/>
      <c r="AG164" s="10"/>
      <c r="AH164" s="10"/>
      <c r="AI164" s="10"/>
    </row>
    <row r="165" spans="1:35" ht="15.75">
      <c r="B165" s="67">
        <v>164</v>
      </c>
      <c r="C165" s="66" t="s">
        <v>179</v>
      </c>
      <c r="D165" s="105"/>
      <c r="E165" s="198" t="s">
        <v>76</v>
      </c>
      <c r="F165" s="54">
        <v>33</v>
      </c>
      <c r="G165" s="55">
        <v>4.8099999999999996</v>
      </c>
      <c r="H165" s="56">
        <v>1</v>
      </c>
      <c r="I165" s="268">
        <v>11.3</v>
      </c>
      <c r="J165" s="278">
        <v>147</v>
      </c>
      <c r="K165" s="234">
        <f t="shared" si="16"/>
        <v>7.6870748299319738E-2</v>
      </c>
      <c r="L165" s="235">
        <f t="shared" si="17"/>
        <v>34.041549487648183</v>
      </c>
      <c r="M165" s="270">
        <v>46.2</v>
      </c>
      <c r="N165" s="234">
        <f t="shared" si="18"/>
        <v>9.3970893970893989</v>
      </c>
      <c r="O165" s="505">
        <f t="shared" si="19"/>
        <v>1.4432899320127035E-13</v>
      </c>
      <c r="P165" s="229">
        <f t="shared" si="21"/>
        <v>14.464608532552823</v>
      </c>
      <c r="Q165" s="236" t="str">
        <f t="shared" si="20"/>
        <v>13s(N2,R1)</v>
      </c>
      <c r="R165" s="64"/>
      <c r="S165" s="64"/>
      <c r="T165" s="64"/>
      <c r="U165" s="64"/>
      <c r="V165" s="64"/>
      <c r="W165" s="197"/>
      <c r="X165" s="64"/>
      <c r="Y165" s="64"/>
      <c r="Z165" s="11"/>
      <c r="AA165" s="10"/>
      <c r="AB165" s="10"/>
      <c r="AC165" s="10"/>
      <c r="AD165" s="10"/>
      <c r="AE165" s="10"/>
      <c r="AF165" s="10"/>
      <c r="AG165" s="10"/>
      <c r="AH165" s="10"/>
      <c r="AI165" s="10"/>
    </row>
    <row r="166" spans="1:35" ht="15.75">
      <c r="B166" s="52">
        <v>165</v>
      </c>
      <c r="C166" s="51" t="s">
        <v>180</v>
      </c>
      <c r="D166" s="50" t="s">
        <v>72</v>
      </c>
      <c r="E166" s="191" t="s">
        <v>75</v>
      </c>
      <c r="F166" s="54">
        <v>33</v>
      </c>
      <c r="G166" s="55">
        <v>5.15</v>
      </c>
      <c r="H166" s="56">
        <v>3</v>
      </c>
      <c r="I166" s="274">
        <v>8.5</v>
      </c>
      <c r="J166" s="58">
        <v>82</v>
      </c>
      <c r="K166" s="192">
        <f t="shared" si="16"/>
        <v>0.10365853658536585</v>
      </c>
      <c r="L166" s="204">
        <f t="shared" si="17"/>
        <v>27.547937708656164</v>
      </c>
      <c r="M166" s="275">
        <v>27.6</v>
      </c>
      <c r="N166" s="192">
        <f t="shared" si="18"/>
        <v>4.7766990291262132</v>
      </c>
      <c r="O166" s="504">
        <f t="shared" si="19"/>
        <v>5.2514129971092949E-2</v>
      </c>
      <c r="P166" s="195">
        <f t="shared" si="21"/>
        <v>15.738567279139485</v>
      </c>
      <c r="Q166" s="196" t="str">
        <f t="shared" si="20"/>
        <v>13s/22s/R4s/41s(N4,R1/N2,R2)</v>
      </c>
      <c r="R166" s="64"/>
      <c r="S166" s="64"/>
      <c r="T166" s="64"/>
      <c r="U166" s="64"/>
      <c r="V166" s="64"/>
      <c r="W166" s="197"/>
      <c r="X166" s="64"/>
      <c r="Y166" s="64"/>
      <c r="Z166" s="11"/>
      <c r="AA166" s="10"/>
      <c r="AB166" s="10"/>
      <c r="AC166" s="10"/>
      <c r="AD166" s="10"/>
      <c r="AE166" s="10"/>
      <c r="AF166" s="10"/>
      <c r="AG166" s="10"/>
      <c r="AH166" s="10"/>
      <c r="AI166" s="10"/>
    </row>
    <row r="167" spans="1:35" ht="15.75">
      <c r="B167" s="67">
        <v>166</v>
      </c>
      <c r="C167" s="66" t="s">
        <v>180</v>
      </c>
      <c r="D167" s="65"/>
      <c r="E167" s="198" t="s">
        <v>76</v>
      </c>
      <c r="F167" s="54">
        <v>33</v>
      </c>
      <c r="G167" s="55">
        <v>4.17</v>
      </c>
      <c r="H167" s="56">
        <v>3</v>
      </c>
      <c r="I167" s="272">
        <v>8.5</v>
      </c>
      <c r="J167" s="70">
        <v>82</v>
      </c>
      <c r="K167" s="199">
        <f t="shared" si="16"/>
        <v>0.10365853658536585</v>
      </c>
      <c r="L167" s="205">
        <f t="shared" si="17"/>
        <v>26.243353377188672</v>
      </c>
      <c r="M167" s="273">
        <v>27.6</v>
      </c>
      <c r="N167" s="199">
        <f t="shared" si="18"/>
        <v>5.899280575539569</v>
      </c>
      <c r="O167" s="505">
        <f t="shared" si="19"/>
        <v>5.4305165585466497E-4</v>
      </c>
      <c r="P167" s="202">
        <f t="shared" si="21"/>
        <v>12.864684216878391</v>
      </c>
      <c r="Q167" s="203" t="str">
        <f t="shared" si="20"/>
        <v>13s/22s/R4s(N2,R1)</v>
      </c>
      <c r="R167" s="64"/>
      <c r="S167" s="64"/>
      <c r="T167" s="64"/>
      <c r="U167" s="64"/>
      <c r="V167" s="64"/>
      <c r="W167" s="197"/>
      <c r="X167" s="64"/>
      <c r="Y167" s="64"/>
      <c r="Z167" s="11"/>
      <c r="AA167" s="10"/>
      <c r="AB167" s="10"/>
      <c r="AC167" s="10"/>
      <c r="AD167" s="10"/>
      <c r="AE167" s="10"/>
      <c r="AF167" s="10"/>
      <c r="AG167" s="10"/>
      <c r="AH167" s="10"/>
      <c r="AI167" s="10"/>
    </row>
    <row r="168" spans="1:35" ht="15.75">
      <c r="B168" s="52">
        <v>167</v>
      </c>
      <c r="C168" s="225" t="s">
        <v>180</v>
      </c>
      <c r="D168" s="50" t="s">
        <v>73</v>
      </c>
      <c r="E168" s="191" t="s">
        <v>75</v>
      </c>
      <c r="F168" s="54">
        <v>32</v>
      </c>
      <c r="G168" s="55">
        <v>4.34</v>
      </c>
      <c r="H168" s="56">
        <v>7.0000000000000009</v>
      </c>
      <c r="I168" s="274">
        <v>8.5</v>
      </c>
      <c r="J168" s="58">
        <v>82</v>
      </c>
      <c r="K168" s="192">
        <f t="shared" si="16"/>
        <v>0.10365853658536585</v>
      </c>
      <c r="L168" s="204">
        <f t="shared" si="17"/>
        <v>26.454279085244416</v>
      </c>
      <c r="M168" s="275">
        <v>27.6</v>
      </c>
      <c r="N168" s="192">
        <f t="shared" si="18"/>
        <v>4.7465437788018434</v>
      </c>
      <c r="O168" s="504">
        <f t="shared" si="19"/>
        <v>5.8407740173049845E-2</v>
      </c>
      <c r="P168" s="195">
        <f t="shared" si="21"/>
        <v>14.782435523282352</v>
      </c>
      <c r="Q168" s="196" t="str">
        <f t="shared" si="20"/>
        <v>13s/22s/R4s/41s(N4,R1/N2,R2)</v>
      </c>
      <c r="R168" s="64"/>
      <c r="S168" s="64"/>
      <c r="T168" s="64"/>
      <c r="U168" s="64"/>
      <c r="V168" s="64"/>
      <c r="W168" s="197"/>
      <c r="X168" s="64"/>
      <c r="Y168" s="64"/>
      <c r="Z168" s="11"/>
      <c r="AA168" s="10"/>
      <c r="AB168" s="10"/>
      <c r="AC168" s="10"/>
      <c r="AD168" s="10"/>
      <c r="AE168" s="10"/>
      <c r="AF168" s="10"/>
      <c r="AG168" s="10"/>
      <c r="AH168" s="10"/>
      <c r="AI168" s="10"/>
    </row>
    <row r="169" spans="1:35" ht="15.75">
      <c r="B169" s="67">
        <v>168</v>
      </c>
      <c r="C169" s="66" t="s">
        <v>180</v>
      </c>
      <c r="D169" s="65"/>
      <c r="E169" s="198" t="s">
        <v>76</v>
      </c>
      <c r="F169" s="54">
        <v>32</v>
      </c>
      <c r="G169" s="55">
        <v>2.93</v>
      </c>
      <c r="H169" s="56">
        <v>6</v>
      </c>
      <c r="I169" s="268">
        <v>8.5</v>
      </c>
      <c r="J169" s="269">
        <v>82</v>
      </c>
      <c r="K169" s="234">
        <f t="shared" si="16"/>
        <v>0.10365853658536585</v>
      </c>
      <c r="L169" s="235">
        <f t="shared" si="17"/>
        <v>24.921290168849609</v>
      </c>
      <c r="M169" s="270">
        <v>27.6</v>
      </c>
      <c r="N169" s="234">
        <f t="shared" si="18"/>
        <v>7.3720136518771335</v>
      </c>
      <c r="O169" s="505">
        <f t="shared" si="19"/>
        <v>2.152666378485435E-7</v>
      </c>
      <c r="P169" s="202">
        <f t="shared" si="21"/>
        <v>10.642560782067445</v>
      </c>
      <c r="Q169" s="203" t="str">
        <f t="shared" si="20"/>
        <v>13s(N2,R1)</v>
      </c>
      <c r="R169" s="64"/>
      <c r="S169" s="64"/>
      <c r="T169" s="64"/>
      <c r="U169" s="64"/>
      <c r="V169" s="64"/>
      <c r="W169" s="197"/>
      <c r="X169" s="64"/>
      <c r="Y169" s="64"/>
      <c r="Z169" s="11"/>
      <c r="AA169" s="10"/>
      <c r="AB169" s="10"/>
      <c r="AC169" s="10"/>
      <c r="AD169" s="10"/>
      <c r="AE169" s="10"/>
      <c r="AF169" s="10"/>
      <c r="AG169" s="10"/>
      <c r="AH169" s="10"/>
      <c r="AI169" s="10"/>
    </row>
    <row r="170" spans="1:35" ht="15.75">
      <c r="B170" s="52">
        <v>169</v>
      </c>
      <c r="C170" s="51" t="s">
        <v>181</v>
      </c>
      <c r="D170" s="50" t="s">
        <v>73</v>
      </c>
      <c r="E170" s="191" t="s">
        <v>75</v>
      </c>
      <c r="F170" s="54">
        <v>32</v>
      </c>
      <c r="G170" s="55">
        <v>5.51</v>
      </c>
      <c r="H170" s="56">
        <v>4</v>
      </c>
      <c r="I170" s="950"/>
      <c r="J170" s="951"/>
      <c r="K170" s="951"/>
      <c r="L170" s="951"/>
      <c r="M170" s="951"/>
      <c r="N170" s="951"/>
      <c r="O170" s="952"/>
      <c r="P170" s="195">
        <f t="shared" si="21"/>
        <v>17.007083818221158</v>
      </c>
      <c r="Q170" s="279"/>
      <c r="R170" s="64"/>
      <c r="S170" s="64"/>
      <c r="T170" s="64"/>
      <c r="U170" s="64"/>
      <c r="V170" s="64"/>
      <c r="W170" s="197"/>
      <c r="X170" s="64"/>
      <c r="Y170" s="64"/>
      <c r="Z170" s="11"/>
      <c r="AA170" s="10"/>
      <c r="AB170" s="10"/>
      <c r="AC170" s="10"/>
      <c r="AD170" s="10"/>
      <c r="AE170" s="10"/>
      <c r="AF170" s="10"/>
      <c r="AG170" s="10"/>
      <c r="AH170" s="10"/>
      <c r="AI170" s="10"/>
    </row>
    <row r="171" spans="1:35" ht="15.75">
      <c r="B171" s="67">
        <v>170</v>
      </c>
      <c r="C171" s="66" t="s">
        <v>181</v>
      </c>
      <c r="D171" s="65"/>
      <c r="E171" s="198" t="s">
        <v>76</v>
      </c>
      <c r="F171" s="54">
        <v>32</v>
      </c>
      <c r="G171" s="55">
        <v>3</v>
      </c>
      <c r="H171" s="56">
        <v>4</v>
      </c>
      <c r="I171" s="936" t="s">
        <v>39</v>
      </c>
      <c r="J171" s="937"/>
      <c r="K171" s="937"/>
      <c r="L171" s="937"/>
      <c r="M171" s="937"/>
      <c r="N171" s="937"/>
      <c r="O171" s="938"/>
      <c r="P171" s="202">
        <f t="shared" si="21"/>
        <v>9.8488578017961039</v>
      </c>
      <c r="Q171" s="258" t="s">
        <v>39</v>
      </c>
      <c r="R171" s="64"/>
      <c r="S171" s="64"/>
      <c r="T171" s="64"/>
      <c r="U171" s="64"/>
      <c r="V171" s="64"/>
      <c r="W171" s="197"/>
      <c r="X171" s="64"/>
      <c r="Y171" s="64"/>
      <c r="Z171" s="11"/>
      <c r="AA171" s="10"/>
      <c r="AB171" s="10"/>
      <c r="AC171" s="10"/>
      <c r="AD171" s="10"/>
      <c r="AE171" s="10"/>
      <c r="AF171" s="10"/>
      <c r="AG171" s="10"/>
      <c r="AH171" s="10"/>
      <c r="AI171" s="10"/>
    </row>
    <row r="172" spans="1:35" ht="15.75">
      <c r="B172" s="52">
        <v>171</v>
      </c>
      <c r="C172" s="51" t="s">
        <v>182</v>
      </c>
      <c r="D172" s="50" t="s">
        <v>72</v>
      </c>
      <c r="E172" s="191" t="s">
        <v>70</v>
      </c>
      <c r="F172" s="54">
        <v>34</v>
      </c>
      <c r="G172" s="55">
        <v>2.79</v>
      </c>
      <c r="H172" s="56">
        <v>2</v>
      </c>
      <c r="I172" s="268">
        <v>14</v>
      </c>
      <c r="J172" s="269">
        <v>39</v>
      </c>
      <c r="K172" s="234">
        <f t="shared" ref="K172:K191" si="22">I172/J172</f>
        <v>0.35897435897435898</v>
      </c>
      <c r="L172" s="235">
        <f t="shared" ref="L172:L191" si="23">SQRT(POWER(G172,2)+POWER(I172,2))*1.96*SQRT(2)</f>
        <v>39.569104072748473</v>
      </c>
      <c r="M172" s="270">
        <v>21.9</v>
      </c>
      <c r="N172" s="234">
        <f t="shared" ref="N172:N191" si="24">(M172-H172)/G172</f>
        <v>7.1326164874551967</v>
      </c>
      <c r="O172" s="504">
        <f t="shared" si="19"/>
        <v>8.8747937887490025E-7</v>
      </c>
      <c r="P172" s="195">
        <f t="shared" si="21"/>
        <v>8.6056318768583164</v>
      </c>
      <c r="Q172" s="236" t="str">
        <f t="shared" ref="Q172:Q191" si="25">IF(N172&gt;=6,"13s(N2,R1)",(IF(N172&gt;=6,"13s(N2,R1)",IF(N172&gt;=5,"13s/22s/R4s(N2,R1)",IF(N172&gt;=4,"13s/22s/R4s/41s(N4,R1/N2,R2)",IF(N172&gt;=3,"13s/22s/R4s/41s/8x(N4R2/N2R4)",IF(N172&gt;=2,"13s/22s/R4s/41s/10x(N5R2/N2R5)","Unaceptable")))))))</f>
        <v>13s(N2,R1)</v>
      </c>
      <c r="R172" s="64"/>
      <c r="S172" s="64"/>
      <c r="T172" s="64"/>
      <c r="U172" s="64"/>
      <c r="V172" s="64"/>
      <c r="W172" s="197"/>
      <c r="X172" s="64"/>
      <c r="Y172" s="64"/>
      <c r="Z172" s="11"/>
      <c r="AA172" s="10"/>
      <c r="AB172" s="10"/>
      <c r="AC172" s="10"/>
      <c r="AD172" s="10"/>
      <c r="AE172" s="10"/>
      <c r="AF172" s="10"/>
      <c r="AG172" s="10"/>
      <c r="AH172" s="10"/>
      <c r="AI172" s="10"/>
    </row>
    <row r="173" spans="1:35" ht="15.75">
      <c r="B173" s="67">
        <v>172</v>
      </c>
      <c r="C173" s="66" t="s">
        <v>182</v>
      </c>
      <c r="D173" s="65"/>
      <c r="E173" s="198" t="s">
        <v>71</v>
      </c>
      <c r="F173" s="54">
        <v>33</v>
      </c>
      <c r="G173" s="55">
        <v>3.44</v>
      </c>
      <c r="H173" s="56">
        <v>0</v>
      </c>
      <c r="I173" s="272">
        <v>14</v>
      </c>
      <c r="J173" s="70">
        <v>39</v>
      </c>
      <c r="K173" s="199">
        <f t="shared" si="22"/>
        <v>0.35897435897435898</v>
      </c>
      <c r="L173" s="205">
        <f t="shared" si="23"/>
        <v>39.960319261987884</v>
      </c>
      <c r="M173" s="273">
        <v>21.9</v>
      </c>
      <c r="N173" s="199">
        <f t="shared" si="24"/>
        <v>6.3662790697674412</v>
      </c>
      <c r="O173" s="505">
        <f t="shared" si="19"/>
        <v>5.6859465191738678E-5</v>
      </c>
      <c r="P173" s="202">
        <f t="shared" si="21"/>
        <v>10.32</v>
      </c>
      <c r="Q173" s="203" t="str">
        <f t="shared" si="25"/>
        <v>13s(N2,R1)</v>
      </c>
      <c r="R173" s="64"/>
      <c r="S173" s="64"/>
      <c r="T173" s="64"/>
      <c r="U173" s="64"/>
      <c r="V173" s="64"/>
      <c r="W173" s="197"/>
      <c r="X173" s="64"/>
      <c r="Y173" s="64"/>
      <c r="Z173" s="11"/>
      <c r="AA173" s="10"/>
      <c r="AB173" s="10"/>
      <c r="AC173" s="10"/>
      <c r="AD173" s="10"/>
      <c r="AE173" s="10"/>
      <c r="AF173" s="10"/>
      <c r="AG173" s="10"/>
      <c r="AH173" s="10"/>
      <c r="AI173" s="10"/>
    </row>
    <row r="174" spans="1:35" ht="15.75">
      <c r="B174" s="52">
        <v>173</v>
      </c>
      <c r="C174" s="51" t="s">
        <v>182</v>
      </c>
      <c r="D174" s="50" t="s">
        <v>73</v>
      </c>
      <c r="E174" s="191" t="s">
        <v>70</v>
      </c>
      <c r="F174" s="54">
        <v>32</v>
      </c>
      <c r="G174" s="55">
        <v>3.23</v>
      </c>
      <c r="H174" s="56">
        <v>5</v>
      </c>
      <c r="I174" s="268">
        <v>14</v>
      </c>
      <c r="J174" s="269">
        <v>39</v>
      </c>
      <c r="K174" s="234">
        <f t="shared" si="22"/>
        <v>0.35897435897435898</v>
      </c>
      <c r="L174" s="235">
        <f t="shared" si="23"/>
        <v>39.825434803401706</v>
      </c>
      <c r="M174" s="270">
        <v>21.9</v>
      </c>
      <c r="N174" s="234">
        <f t="shared" si="24"/>
        <v>5.2321981424148607</v>
      </c>
      <c r="O174" s="504">
        <f t="shared" si="19"/>
        <v>9.4908047748587521E-3</v>
      </c>
      <c r="P174" s="195">
        <f t="shared" si="21"/>
        <v>10.903948825998773</v>
      </c>
      <c r="Q174" s="196" t="str">
        <f t="shared" si="25"/>
        <v>13s/22s/R4s(N2,R1)</v>
      </c>
      <c r="R174" s="64"/>
      <c r="S174" s="64"/>
      <c r="T174" s="64"/>
      <c r="U174" s="64"/>
      <c r="V174" s="64"/>
      <c r="W174" s="197"/>
      <c r="X174" s="64"/>
      <c r="Y174" s="64"/>
      <c r="Z174" s="11"/>
      <c r="AA174" s="10"/>
      <c r="AB174" s="10"/>
      <c r="AC174" s="10"/>
      <c r="AD174" s="10"/>
      <c r="AE174" s="10"/>
      <c r="AF174" s="10"/>
      <c r="AG174" s="10"/>
      <c r="AH174" s="10"/>
      <c r="AI174" s="10"/>
    </row>
    <row r="175" spans="1:35" ht="15.75">
      <c r="B175" s="67">
        <v>174</v>
      </c>
      <c r="C175" s="66" t="s">
        <v>182</v>
      </c>
      <c r="D175" s="65"/>
      <c r="E175" s="198" t="s">
        <v>71</v>
      </c>
      <c r="F175" s="54">
        <v>32</v>
      </c>
      <c r="G175" s="55">
        <v>3.7</v>
      </c>
      <c r="H175" s="56">
        <v>4</v>
      </c>
      <c r="I175" s="272">
        <v>14</v>
      </c>
      <c r="J175" s="70">
        <v>39</v>
      </c>
      <c r="K175" s="199">
        <f t="shared" si="22"/>
        <v>0.35897435897435898</v>
      </c>
      <c r="L175" s="205">
        <f t="shared" si="23"/>
        <v>40.138388208795831</v>
      </c>
      <c r="M175" s="273">
        <v>21.9</v>
      </c>
      <c r="N175" s="199">
        <f t="shared" si="24"/>
        <v>4.8378378378378368</v>
      </c>
      <c r="O175" s="505">
        <f t="shared" si="19"/>
        <v>4.2216504985181924E-2</v>
      </c>
      <c r="P175" s="202">
        <f t="shared" si="21"/>
        <v>11.798728745080972</v>
      </c>
      <c r="Q175" s="203" t="str">
        <f>IF(N175&gt;=6,"13s(N2,R1)",(IF(N175&gt;=6,"13s(N2,R1)",IF(N175&gt;=5,"13s/22s/R4s(N2,R1)",IF(N175&gt;=4,"13s/22s/R4s/41s(N4,R1/N2,R2)",IF(N175&gt;=3,"13s/22s/R4s/41s/8x(N4R2/N2R4)",IF(N175&gt;=2,"13s/22s/R4s/41s/10x(N5R2/N2R5)","Unaceptable")))))))</f>
        <v>13s/22s/R4s/41s(N4,R1/N2,R2)</v>
      </c>
      <c r="R175" s="64"/>
      <c r="S175" s="64"/>
      <c r="T175" s="64"/>
      <c r="U175" s="64"/>
      <c r="V175" s="64"/>
      <c r="W175" s="197"/>
      <c r="X175" s="64"/>
      <c r="Y175" s="64"/>
      <c r="Z175" s="11"/>
      <c r="AA175" s="10"/>
      <c r="AB175" s="10"/>
      <c r="AC175" s="10"/>
      <c r="AD175" s="10"/>
      <c r="AE175" s="10"/>
      <c r="AF175" s="10"/>
      <c r="AG175" s="10"/>
      <c r="AH175" s="10"/>
      <c r="AI175" s="10"/>
    </row>
    <row r="176" spans="1:35" ht="15.75">
      <c r="B176" s="280">
        <v>175</v>
      </c>
      <c r="C176" s="123" t="s">
        <v>183</v>
      </c>
      <c r="D176" s="122" t="s">
        <v>77</v>
      </c>
      <c r="E176" s="174" t="s">
        <v>70</v>
      </c>
      <c r="F176" s="126">
        <v>32</v>
      </c>
      <c r="G176" s="127">
        <v>1.94</v>
      </c>
      <c r="H176" s="128">
        <v>0</v>
      </c>
      <c r="I176" s="281">
        <v>23</v>
      </c>
      <c r="J176" s="282">
        <v>35</v>
      </c>
      <c r="K176" s="131">
        <f t="shared" si="22"/>
        <v>0.65714285714285714</v>
      </c>
      <c r="L176" s="283">
        <f t="shared" si="23"/>
        <v>63.979131687762063</v>
      </c>
      <c r="M176" s="114">
        <v>20</v>
      </c>
      <c r="N176" s="131">
        <f t="shared" si="24"/>
        <v>10.309278350515465</v>
      </c>
      <c r="O176" s="504">
        <f t="shared" si="19"/>
        <v>0</v>
      </c>
      <c r="P176" s="134">
        <f t="shared" si="21"/>
        <v>5.82</v>
      </c>
      <c r="Q176" s="224" t="str">
        <f t="shared" si="25"/>
        <v>13s(N2,R1)</v>
      </c>
      <c r="R176" s="64"/>
      <c r="S176" s="102"/>
      <c r="T176" s="64"/>
      <c r="U176" s="64"/>
      <c r="V176" s="64"/>
      <c r="W176" s="197"/>
      <c r="X176" s="64"/>
      <c r="Y176" s="64"/>
      <c r="Z176" s="11"/>
      <c r="AA176" s="10"/>
      <c r="AB176" s="10"/>
      <c r="AC176" s="10"/>
      <c r="AD176" s="10"/>
      <c r="AE176" s="10"/>
      <c r="AF176" s="10"/>
      <c r="AG176" s="10"/>
      <c r="AH176" s="10"/>
      <c r="AI176" s="10"/>
    </row>
    <row r="177" spans="2:35" ht="15.75">
      <c r="B177" s="253">
        <v>176</v>
      </c>
      <c r="C177" s="136" t="s">
        <v>183</v>
      </c>
      <c r="D177" s="145"/>
      <c r="E177" s="187" t="s">
        <v>71</v>
      </c>
      <c r="F177" s="126">
        <v>32</v>
      </c>
      <c r="G177" s="127">
        <v>2.84</v>
      </c>
      <c r="H177" s="128">
        <v>0</v>
      </c>
      <c r="I177" s="284">
        <v>23</v>
      </c>
      <c r="J177" s="285">
        <v>35</v>
      </c>
      <c r="K177" s="141">
        <f t="shared" si="22"/>
        <v>0.65714285714285714</v>
      </c>
      <c r="L177" s="286">
        <f t="shared" si="23"/>
        <v>64.236924100707071</v>
      </c>
      <c r="M177" s="115">
        <v>20</v>
      </c>
      <c r="N177" s="141">
        <f t="shared" si="24"/>
        <v>7.042253521126761</v>
      </c>
      <c r="O177" s="505">
        <f t="shared" si="19"/>
        <v>1.4930177649752352E-6</v>
      </c>
      <c r="P177" s="144">
        <f t="shared" si="21"/>
        <v>8.52</v>
      </c>
      <c r="Q177" s="190" t="str">
        <f t="shared" si="25"/>
        <v>13s(N2,R1)</v>
      </c>
      <c r="R177" s="64"/>
      <c r="S177" s="64"/>
      <c r="T177" s="64"/>
      <c r="U177" s="64"/>
      <c r="V177" s="64"/>
      <c r="W177" s="197"/>
      <c r="X177" s="64"/>
      <c r="Y177" s="64"/>
      <c r="Z177" s="11"/>
      <c r="AA177" s="10"/>
      <c r="AB177" s="10"/>
      <c r="AC177" s="10"/>
      <c r="AD177" s="10"/>
      <c r="AE177" s="10"/>
      <c r="AF177" s="10"/>
      <c r="AG177" s="10"/>
      <c r="AH177" s="10"/>
      <c r="AI177" s="10"/>
    </row>
    <row r="178" spans="2:35" ht="15.75">
      <c r="B178" s="280">
        <v>177</v>
      </c>
      <c r="C178" s="123" t="s">
        <v>183</v>
      </c>
      <c r="D178" s="122" t="s">
        <v>78</v>
      </c>
      <c r="E178" s="174" t="s">
        <v>70</v>
      </c>
      <c r="F178" s="126">
        <v>32</v>
      </c>
      <c r="G178" s="127">
        <v>2.75</v>
      </c>
      <c r="H178" s="128">
        <v>0</v>
      </c>
      <c r="I178" s="281">
        <v>23</v>
      </c>
      <c r="J178" s="282">
        <v>35</v>
      </c>
      <c r="K178" s="131">
        <f t="shared" si="22"/>
        <v>0.65714285714285714</v>
      </c>
      <c r="L178" s="283">
        <f t="shared" si="23"/>
        <v>64.206829854774796</v>
      </c>
      <c r="M178" s="107">
        <v>20</v>
      </c>
      <c r="N178" s="131">
        <f t="shared" si="24"/>
        <v>7.2727272727272725</v>
      </c>
      <c r="O178" s="504">
        <f t="shared" si="19"/>
        <v>3.8999317109045251E-7</v>
      </c>
      <c r="P178" s="134">
        <f t="shared" si="21"/>
        <v>8.25</v>
      </c>
      <c r="Q178" s="224" t="str">
        <f t="shared" si="25"/>
        <v>13s(N2,R1)</v>
      </c>
      <c r="R178" s="64"/>
      <c r="S178" s="64"/>
      <c r="T178" s="64"/>
      <c r="U178" s="64"/>
      <c r="V178" s="64"/>
      <c r="W178" s="197"/>
      <c r="X178" s="64"/>
      <c r="Y178" s="64"/>
      <c r="Z178" s="11"/>
      <c r="AA178" s="10"/>
      <c r="AB178" s="10"/>
      <c r="AC178" s="10"/>
      <c r="AD178" s="10"/>
      <c r="AE178" s="10"/>
      <c r="AF178" s="10"/>
      <c r="AG178" s="10"/>
      <c r="AH178" s="10"/>
      <c r="AI178" s="10"/>
    </row>
    <row r="179" spans="2:35" ht="15.75">
      <c r="B179" s="253">
        <v>178</v>
      </c>
      <c r="C179" s="136" t="s">
        <v>183</v>
      </c>
      <c r="D179" s="145"/>
      <c r="E179" s="187" t="s">
        <v>71</v>
      </c>
      <c r="F179" s="126">
        <v>32</v>
      </c>
      <c r="G179" s="127">
        <v>3.16</v>
      </c>
      <c r="H179" s="128">
        <v>0</v>
      </c>
      <c r="I179" s="284">
        <v>23</v>
      </c>
      <c r="J179" s="285">
        <v>35</v>
      </c>
      <c r="K179" s="141">
        <f t="shared" si="22"/>
        <v>0.65714285714285714</v>
      </c>
      <c r="L179" s="286">
        <f t="shared" si="23"/>
        <v>64.351644593747565</v>
      </c>
      <c r="M179" s="107">
        <v>20</v>
      </c>
      <c r="N179" s="141">
        <f t="shared" si="24"/>
        <v>6.3291139240506329</v>
      </c>
      <c r="O179" s="505">
        <f t="shared" si="19"/>
        <v>6.8570979705473434E-5</v>
      </c>
      <c r="P179" s="144">
        <f t="shared" si="21"/>
        <v>9.48</v>
      </c>
      <c r="Q179" s="190" t="str">
        <f t="shared" si="25"/>
        <v>13s(N2,R1)</v>
      </c>
      <c r="R179" s="64"/>
      <c r="S179" s="64"/>
      <c r="T179" s="64"/>
      <c r="U179" s="64"/>
      <c r="V179" s="64"/>
      <c r="W179" s="197"/>
      <c r="X179" s="64"/>
      <c r="Y179" s="64"/>
      <c r="Z179" s="11"/>
      <c r="AA179" s="10"/>
      <c r="AB179" s="10"/>
      <c r="AC179" s="10"/>
      <c r="AD179" s="10"/>
      <c r="AE179" s="10"/>
      <c r="AF179" s="10"/>
      <c r="AG179" s="10"/>
      <c r="AH179" s="10"/>
      <c r="AI179" s="10"/>
    </row>
    <row r="180" spans="2:35" ht="15.75">
      <c r="B180" s="280">
        <v>179</v>
      </c>
      <c r="C180" s="123" t="s">
        <v>184</v>
      </c>
      <c r="D180" s="122" t="s">
        <v>77</v>
      </c>
      <c r="E180" s="174" t="s">
        <v>70</v>
      </c>
      <c r="F180" s="126">
        <v>32</v>
      </c>
      <c r="G180" s="127">
        <v>1.69</v>
      </c>
      <c r="H180" s="128">
        <v>2</v>
      </c>
      <c r="I180" s="281">
        <v>11</v>
      </c>
      <c r="J180" s="282">
        <v>42.7</v>
      </c>
      <c r="K180" s="131">
        <f t="shared" si="22"/>
        <v>0.2576112412177986</v>
      </c>
      <c r="L180" s="283">
        <f t="shared" si="23"/>
        <v>30.848195855187381</v>
      </c>
      <c r="M180" s="114">
        <v>20</v>
      </c>
      <c r="N180" s="131">
        <f t="shared" si="24"/>
        <v>10.650887573964498</v>
      </c>
      <c r="O180" s="504">
        <f t="shared" si="19"/>
        <v>0</v>
      </c>
      <c r="P180" s="134">
        <f t="shared" si="21"/>
        <v>5.4502201790386406</v>
      </c>
      <c r="Q180" s="224" t="str">
        <f t="shared" si="25"/>
        <v>13s(N2,R1)</v>
      </c>
      <c r="R180" s="64"/>
      <c r="S180" s="64"/>
      <c r="T180" s="64"/>
      <c r="U180" s="64"/>
      <c r="V180" s="64"/>
      <c r="W180" s="197"/>
      <c r="X180" s="64"/>
      <c r="Y180" s="64"/>
      <c r="Z180" s="11"/>
      <c r="AA180" s="10"/>
      <c r="AB180" s="10"/>
      <c r="AC180" s="10"/>
      <c r="AD180" s="10"/>
      <c r="AE180" s="10"/>
      <c r="AF180" s="10"/>
      <c r="AG180" s="10"/>
      <c r="AH180" s="10"/>
      <c r="AI180" s="10"/>
    </row>
    <row r="181" spans="2:35" ht="15.75">
      <c r="B181" s="253">
        <v>180</v>
      </c>
      <c r="C181" s="136" t="s">
        <v>184</v>
      </c>
      <c r="D181" s="145"/>
      <c r="E181" s="187" t="s">
        <v>71</v>
      </c>
      <c r="F181" s="126">
        <v>32</v>
      </c>
      <c r="G181" s="127">
        <v>1.83</v>
      </c>
      <c r="H181" s="128">
        <v>2</v>
      </c>
      <c r="I181" s="284">
        <v>11</v>
      </c>
      <c r="J181" s="285">
        <v>42.7</v>
      </c>
      <c r="K181" s="141">
        <f t="shared" si="22"/>
        <v>0.2576112412177986</v>
      </c>
      <c r="L181" s="286">
        <f t="shared" si="23"/>
        <v>30.909504500719517</v>
      </c>
      <c r="M181" s="115">
        <v>20</v>
      </c>
      <c r="N181" s="141">
        <f t="shared" si="24"/>
        <v>9.8360655737704921</v>
      </c>
      <c r="O181" s="505">
        <f t="shared" si="19"/>
        <v>0</v>
      </c>
      <c r="P181" s="144">
        <f t="shared" si="21"/>
        <v>5.8429530205196762</v>
      </c>
      <c r="Q181" s="190" t="str">
        <f t="shared" si="25"/>
        <v>13s(N2,R1)</v>
      </c>
      <c r="R181" s="64"/>
      <c r="S181" s="64"/>
      <c r="T181" s="64"/>
      <c r="U181" s="64"/>
      <c r="V181" s="64"/>
      <c r="W181" s="197"/>
      <c r="X181" s="64"/>
      <c r="Y181" s="64"/>
      <c r="Z181" s="11"/>
      <c r="AA181" s="10"/>
      <c r="AB181" s="10"/>
      <c r="AC181" s="10"/>
      <c r="AD181" s="10"/>
      <c r="AE181" s="10"/>
      <c r="AF181" s="10"/>
      <c r="AG181" s="10"/>
      <c r="AH181" s="10"/>
      <c r="AI181" s="10"/>
    </row>
    <row r="182" spans="2:35" ht="15.75">
      <c r="B182" s="280">
        <v>181</v>
      </c>
      <c r="C182" s="123" t="s">
        <v>184</v>
      </c>
      <c r="D182" s="122" t="s">
        <v>78</v>
      </c>
      <c r="E182" s="174" t="s">
        <v>70</v>
      </c>
      <c r="F182" s="126">
        <v>32</v>
      </c>
      <c r="G182" s="127">
        <v>1.74</v>
      </c>
      <c r="H182" s="128">
        <v>3</v>
      </c>
      <c r="I182" s="281">
        <v>11</v>
      </c>
      <c r="J182" s="282">
        <v>42.7</v>
      </c>
      <c r="K182" s="131">
        <f t="shared" si="22"/>
        <v>0.2576112412177986</v>
      </c>
      <c r="L182" s="283">
        <f t="shared" si="23"/>
        <v>30.869545774436013</v>
      </c>
      <c r="M182" s="107">
        <v>20</v>
      </c>
      <c r="N182" s="131">
        <f t="shared" si="24"/>
        <v>9.7701149425287355</v>
      </c>
      <c r="O182" s="504">
        <f t="shared" si="19"/>
        <v>1.1102230246251565E-14</v>
      </c>
      <c r="P182" s="134">
        <f t="shared" si="21"/>
        <v>6.0206644151621678</v>
      </c>
      <c r="Q182" s="224" t="str">
        <f t="shared" si="25"/>
        <v>13s(N2,R1)</v>
      </c>
      <c r="R182" s="64"/>
      <c r="S182" s="64"/>
      <c r="T182" s="64"/>
      <c r="U182" s="64"/>
      <c r="V182" s="64"/>
      <c r="W182" s="197"/>
      <c r="X182" s="64"/>
      <c r="Y182" s="64"/>
      <c r="Z182" s="11"/>
      <c r="AA182" s="10"/>
      <c r="AB182" s="10"/>
      <c r="AC182" s="10"/>
      <c r="AD182" s="10"/>
      <c r="AE182" s="10"/>
      <c r="AF182" s="10"/>
      <c r="AG182" s="10"/>
      <c r="AH182" s="10"/>
      <c r="AI182" s="10"/>
    </row>
    <row r="183" spans="2:35" ht="15.75">
      <c r="B183" s="253">
        <v>182</v>
      </c>
      <c r="C183" s="136" t="s">
        <v>184</v>
      </c>
      <c r="D183" s="145"/>
      <c r="E183" s="187" t="s">
        <v>71</v>
      </c>
      <c r="F183" s="126">
        <v>32</v>
      </c>
      <c r="G183" s="127">
        <v>1.61</v>
      </c>
      <c r="H183" s="128">
        <v>3</v>
      </c>
      <c r="I183" s="284">
        <v>11</v>
      </c>
      <c r="J183" s="285">
        <v>42.7</v>
      </c>
      <c r="K183" s="141">
        <f t="shared" si="22"/>
        <v>0.2576112412177986</v>
      </c>
      <c r="L183" s="286">
        <f t="shared" si="23"/>
        <v>30.815301762598398</v>
      </c>
      <c r="M183" s="115">
        <v>20</v>
      </c>
      <c r="N183" s="141">
        <f t="shared" si="24"/>
        <v>10.559006211180124</v>
      </c>
      <c r="O183" s="505">
        <f t="shared" si="19"/>
        <v>0</v>
      </c>
      <c r="P183" s="144">
        <f t="shared" si="21"/>
        <v>5.6858508598098139</v>
      </c>
      <c r="Q183" s="190" t="str">
        <f t="shared" si="25"/>
        <v>13s(N2,R1)</v>
      </c>
      <c r="R183" s="64"/>
      <c r="S183" s="64"/>
      <c r="T183" s="64"/>
      <c r="U183" s="64"/>
      <c r="V183" s="64"/>
      <c r="W183" s="197"/>
      <c r="X183" s="64"/>
      <c r="Y183" s="64"/>
      <c r="Z183" s="11"/>
      <c r="AA183" s="10"/>
      <c r="AB183" s="10"/>
      <c r="AC183" s="10"/>
      <c r="AD183" s="10"/>
      <c r="AE183" s="10"/>
      <c r="AF183" s="10"/>
      <c r="AG183" s="10"/>
      <c r="AH183" s="10"/>
      <c r="AI183" s="10"/>
    </row>
    <row r="184" spans="2:35" ht="15.75">
      <c r="B184" s="280">
        <v>183</v>
      </c>
      <c r="C184" s="123" t="s">
        <v>185</v>
      </c>
      <c r="D184" s="122" t="s">
        <v>77</v>
      </c>
      <c r="E184" s="174" t="s">
        <v>70</v>
      </c>
      <c r="F184" s="126">
        <v>32</v>
      </c>
      <c r="G184" s="127">
        <v>4.26</v>
      </c>
      <c r="H184" s="128">
        <v>2</v>
      </c>
      <c r="I184" s="281">
        <v>23</v>
      </c>
      <c r="J184" s="282">
        <v>27.4</v>
      </c>
      <c r="K184" s="131">
        <f t="shared" si="22"/>
        <v>0.83941605839416067</v>
      </c>
      <c r="L184" s="283">
        <f t="shared" si="23"/>
        <v>64.837060700805992</v>
      </c>
      <c r="M184" s="114">
        <v>20</v>
      </c>
      <c r="N184" s="131">
        <f t="shared" si="24"/>
        <v>4.2253521126760569</v>
      </c>
      <c r="O184" s="504">
        <f t="shared" si="19"/>
        <v>0.32116472327101686</v>
      </c>
      <c r="P184" s="134">
        <f t="shared" si="21"/>
        <v>12.935547920362708</v>
      </c>
      <c r="Q184" s="224" t="str">
        <f>IF(N184&gt;=6,"13s(N2,R1)",(IF(N184&gt;=6,"13s(N2,R1)",IF(N184&gt;=5,"13s/22s/R4s(N2,R1)",IF(N184&gt;=4,"13s/22s/R4s/41s(N4,R1/N2,R2)",IF(N184&gt;=3,"13s/22s/R4s/41s/8x(N4R2/N2R4)",IF(N184&gt;=2,"13s/22s/R4s/41s/10x(N5R2/N2R5)","Unaceptable")))))))</f>
        <v>13s/22s/R4s/41s(N4,R1/N2,R2)</v>
      </c>
      <c r="R184" s="64"/>
      <c r="S184" s="64"/>
      <c r="T184" s="64"/>
      <c r="U184" s="64"/>
      <c r="V184" s="64"/>
      <c r="W184" s="197"/>
      <c r="X184" s="64"/>
      <c r="Y184" s="64"/>
      <c r="Z184" s="11"/>
      <c r="AA184" s="10"/>
      <c r="AB184" s="10"/>
      <c r="AC184" s="10"/>
      <c r="AD184" s="10"/>
      <c r="AE184" s="10"/>
      <c r="AF184" s="10"/>
      <c r="AG184" s="10"/>
      <c r="AH184" s="10"/>
      <c r="AI184" s="10"/>
    </row>
    <row r="185" spans="2:35" ht="15.75">
      <c r="B185" s="253">
        <v>184</v>
      </c>
      <c r="C185" s="136" t="s">
        <v>185</v>
      </c>
      <c r="D185" s="145"/>
      <c r="E185" s="187" t="s">
        <v>71</v>
      </c>
      <c r="F185" s="126">
        <v>32</v>
      </c>
      <c r="G185" s="127">
        <v>2.99</v>
      </c>
      <c r="H185" s="128">
        <v>4</v>
      </c>
      <c r="I185" s="284">
        <v>23</v>
      </c>
      <c r="J185" s="285">
        <v>27.4</v>
      </c>
      <c r="K185" s="141">
        <f t="shared" si="22"/>
        <v>0.83941605839416067</v>
      </c>
      <c r="L185" s="286">
        <f t="shared" si="23"/>
        <v>64.289201086341095</v>
      </c>
      <c r="M185" s="115">
        <v>20</v>
      </c>
      <c r="N185" s="141">
        <f t="shared" si="24"/>
        <v>5.3511705685618729</v>
      </c>
      <c r="O185" s="505">
        <f t="shared" si="19"/>
        <v>5.8777292355260968E-3</v>
      </c>
      <c r="P185" s="144">
        <f t="shared" si="21"/>
        <v>9.8214510129613739</v>
      </c>
      <c r="Q185" s="190" t="str">
        <f t="shared" si="25"/>
        <v>13s/22s/R4s(N2,R1)</v>
      </c>
      <c r="R185" s="64"/>
      <c r="S185" s="287"/>
      <c r="T185" s="64"/>
      <c r="U185" s="64"/>
      <c r="V185" s="64"/>
      <c r="W185" s="197"/>
      <c r="X185" s="64"/>
      <c r="Y185" s="64"/>
      <c r="Z185" s="11"/>
      <c r="AA185" s="10"/>
      <c r="AB185" s="10"/>
      <c r="AC185" s="10"/>
      <c r="AD185" s="10"/>
      <c r="AE185" s="10"/>
      <c r="AF185" s="10"/>
      <c r="AG185" s="10"/>
      <c r="AH185" s="10"/>
      <c r="AI185" s="10"/>
    </row>
    <row r="186" spans="2:35" ht="15.75">
      <c r="B186" s="280">
        <v>185</v>
      </c>
      <c r="C186" s="123" t="s">
        <v>185</v>
      </c>
      <c r="D186" s="122" t="s">
        <v>78</v>
      </c>
      <c r="E186" s="174" t="s">
        <v>70</v>
      </c>
      <c r="F186" s="126">
        <v>32</v>
      </c>
      <c r="G186" s="127">
        <v>4.2</v>
      </c>
      <c r="H186" s="128">
        <v>1</v>
      </c>
      <c r="I186" s="281">
        <v>23</v>
      </c>
      <c r="J186" s="282">
        <v>27.4</v>
      </c>
      <c r="K186" s="131">
        <f t="shared" si="22"/>
        <v>0.83941605839416067</v>
      </c>
      <c r="L186" s="283">
        <f t="shared" si="23"/>
        <v>64.80697838967653</v>
      </c>
      <c r="M186" s="107">
        <v>20</v>
      </c>
      <c r="N186" s="131">
        <f t="shared" si="24"/>
        <v>4.5238095238095237</v>
      </c>
      <c r="O186" s="504">
        <f t="shared" si="19"/>
        <v>0.12480677113843042</v>
      </c>
      <c r="P186" s="134">
        <f t="shared" si="21"/>
        <v>12.639620247459968</v>
      </c>
      <c r="Q186" s="224" t="str">
        <f t="shared" si="25"/>
        <v>13s/22s/R4s/41s(N4,R1/N2,R2)</v>
      </c>
      <c r="R186" s="64"/>
      <c r="S186" s="64"/>
      <c r="T186" s="64"/>
      <c r="U186" s="64"/>
      <c r="V186" s="64"/>
      <c r="W186" s="197"/>
      <c r="X186" s="64"/>
      <c r="Y186" s="64"/>
      <c r="Z186" s="11"/>
      <c r="AA186" s="10"/>
      <c r="AB186" s="10"/>
      <c r="AC186" s="10"/>
      <c r="AD186" s="10"/>
      <c r="AE186" s="10"/>
      <c r="AF186" s="10"/>
      <c r="AG186" s="10"/>
      <c r="AH186" s="10"/>
      <c r="AI186" s="10"/>
    </row>
    <row r="187" spans="2:35" ht="15.75">
      <c r="B187" s="253">
        <v>186</v>
      </c>
      <c r="C187" s="136" t="s">
        <v>185</v>
      </c>
      <c r="D187" s="145"/>
      <c r="E187" s="187" t="s">
        <v>71</v>
      </c>
      <c r="F187" s="126">
        <v>32</v>
      </c>
      <c r="G187" s="127">
        <v>3.23</v>
      </c>
      <c r="H187" s="128">
        <v>3</v>
      </c>
      <c r="I187" s="284">
        <v>23</v>
      </c>
      <c r="J187" s="285">
        <v>27.4</v>
      </c>
      <c r="K187" s="141">
        <f t="shared" si="22"/>
        <v>0.83941605839416067</v>
      </c>
      <c r="L187" s="286">
        <f t="shared" si="23"/>
        <v>64.378341523217273</v>
      </c>
      <c r="M187" s="107">
        <v>20</v>
      </c>
      <c r="N187" s="141">
        <f t="shared" si="24"/>
        <v>5.2631578947368425</v>
      </c>
      <c r="O187" s="505">
        <f t="shared" si="19"/>
        <v>8.3890597072588946E-3</v>
      </c>
      <c r="P187" s="144">
        <f t="shared" si="21"/>
        <v>10.143771487962454</v>
      </c>
      <c r="Q187" s="190" t="str">
        <f t="shared" si="25"/>
        <v>13s/22s/R4s(N2,R1)</v>
      </c>
      <c r="R187" s="64"/>
      <c r="S187" s="64"/>
      <c r="T187" s="64"/>
      <c r="U187" s="64"/>
      <c r="V187" s="64"/>
      <c r="W187" s="197"/>
      <c r="X187" s="64"/>
      <c r="Y187" s="64"/>
      <c r="Z187" s="11"/>
      <c r="AA187" s="10"/>
      <c r="AB187" s="10"/>
      <c r="AC187" s="10"/>
      <c r="AD187" s="10"/>
      <c r="AE187" s="10"/>
      <c r="AF187" s="10"/>
      <c r="AG187" s="10"/>
      <c r="AH187" s="10"/>
      <c r="AI187" s="10"/>
    </row>
    <row r="188" spans="2:35" ht="15.75">
      <c r="B188" s="280">
        <v>187</v>
      </c>
      <c r="C188" s="123" t="s">
        <v>186</v>
      </c>
      <c r="D188" s="122" t="s">
        <v>77</v>
      </c>
      <c r="E188" s="174" t="s">
        <v>70</v>
      </c>
      <c r="F188" s="126">
        <v>32</v>
      </c>
      <c r="G188" s="127">
        <v>3.08</v>
      </c>
      <c r="H188" s="128">
        <v>2</v>
      </c>
      <c r="I188" s="282">
        <v>9.25</v>
      </c>
      <c r="J188" s="288">
        <v>22.05</v>
      </c>
      <c r="K188" s="289">
        <f t="shared" si="22"/>
        <v>0.41950113378684806</v>
      </c>
      <c r="L188" s="290">
        <f t="shared" si="23"/>
        <v>27.023687914124526</v>
      </c>
      <c r="M188" s="291">
        <v>20</v>
      </c>
      <c r="N188" s="131">
        <f t="shared" si="24"/>
        <v>5.8441558441558437</v>
      </c>
      <c r="O188" s="504">
        <f t="shared" si="19"/>
        <v>6.9906119678497802E-4</v>
      </c>
      <c r="P188" s="134">
        <f t="shared" si="21"/>
        <v>9.4539727099246491</v>
      </c>
      <c r="Q188" s="224" t="str">
        <f t="shared" si="25"/>
        <v>13s/22s/R4s(N2,R1)</v>
      </c>
      <c r="R188" s="64"/>
      <c r="S188" s="64"/>
      <c r="T188" s="64"/>
      <c r="U188" s="64"/>
      <c r="V188" s="64"/>
      <c r="W188" s="197"/>
      <c r="X188" s="64"/>
      <c r="Y188" s="64"/>
      <c r="Z188" s="11"/>
      <c r="AA188" s="10"/>
      <c r="AB188" s="10"/>
      <c r="AC188" s="10"/>
      <c r="AD188" s="10"/>
      <c r="AE188" s="10"/>
      <c r="AF188" s="10"/>
      <c r="AG188" s="10"/>
      <c r="AH188" s="10"/>
      <c r="AI188" s="10"/>
    </row>
    <row r="189" spans="2:35" ht="15.75">
      <c r="B189" s="253">
        <v>188</v>
      </c>
      <c r="C189" s="136" t="s">
        <v>186</v>
      </c>
      <c r="D189" s="145"/>
      <c r="E189" s="187" t="s">
        <v>71</v>
      </c>
      <c r="F189" s="126">
        <v>32</v>
      </c>
      <c r="G189" s="127">
        <v>2.52</v>
      </c>
      <c r="H189" s="128">
        <v>2</v>
      </c>
      <c r="I189" s="292">
        <v>9.25</v>
      </c>
      <c r="J189" s="293">
        <v>22.05</v>
      </c>
      <c r="K189" s="294">
        <f t="shared" si="22"/>
        <v>0.41950113378684806</v>
      </c>
      <c r="L189" s="295">
        <f t="shared" si="23"/>
        <v>26.574145203185747</v>
      </c>
      <c r="M189" s="296">
        <v>20</v>
      </c>
      <c r="N189" s="150">
        <f t="shared" si="24"/>
        <v>7.1428571428571432</v>
      </c>
      <c r="O189" s="505">
        <f t="shared" si="19"/>
        <v>8.3625558700006764E-7</v>
      </c>
      <c r="P189" s="144">
        <f t="shared" si="21"/>
        <v>7.8200767259663131</v>
      </c>
      <c r="Q189" s="190" t="str">
        <f t="shared" si="25"/>
        <v>13s(N2,R1)</v>
      </c>
      <c r="R189" s="64"/>
      <c r="S189" s="64"/>
      <c r="T189" s="64"/>
      <c r="U189" s="64"/>
      <c r="V189" s="64"/>
      <c r="W189" s="197"/>
      <c r="X189" s="64"/>
      <c r="Y189" s="64"/>
      <c r="Z189" s="11"/>
      <c r="AA189" s="10"/>
      <c r="AB189" s="10"/>
      <c r="AC189" s="10"/>
      <c r="AD189" s="10"/>
      <c r="AE189" s="10"/>
      <c r="AF189" s="10"/>
      <c r="AG189" s="10"/>
      <c r="AH189" s="10"/>
      <c r="AI189" s="10"/>
    </row>
    <row r="190" spans="2:35" ht="15.75">
      <c r="B190" s="280">
        <v>189</v>
      </c>
      <c r="C190" s="123" t="s">
        <v>186</v>
      </c>
      <c r="D190" s="122" t="s">
        <v>78</v>
      </c>
      <c r="E190" s="174" t="s">
        <v>70</v>
      </c>
      <c r="F190" s="126">
        <v>32</v>
      </c>
      <c r="G190" s="127">
        <v>2.31</v>
      </c>
      <c r="H190" s="128">
        <v>1</v>
      </c>
      <c r="I190" s="282">
        <v>9.25</v>
      </c>
      <c r="J190" s="288">
        <v>22.05</v>
      </c>
      <c r="K190" s="289">
        <f t="shared" si="22"/>
        <v>0.41950113378684806</v>
      </c>
      <c r="L190" s="290">
        <f t="shared" si="23"/>
        <v>26.427109632345346</v>
      </c>
      <c r="M190" s="291">
        <v>20</v>
      </c>
      <c r="N190" s="131">
        <f t="shared" si="24"/>
        <v>8.2251082251082241</v>
      </c>
      <c r="O190" s="504">
        <f t="shared" si="19"/>
        <v>8.7730933628904495E-10</v>
      </c>
      <c r="P190" s="134">
        <f t="shared" si="21"/>
        <v>7.0017783455347971</v>
      </c>
      <c r="Q190" s="224" t="str">
        <f t="shared" si="25"/>
        <v>13s(N2,R1)</v>
      </c>
      <c r="R190" s="64"/>
      <c r="S190" s="64"/>
      <c r="T190" s="64"/>
      <c r="U190" s="64"/>
      <c r="V190" s="64"/>
      <c r="W190" s="197"/>
      <c r="X190" s="64"/>
      <c r="Y190" s="64"/>
      <c r="Z190" s="11"/>
      <c r="AA190" s="10"/>
      <c r="AB190" s="10"/>
      <c r="AC190" s="10"/>
      <c r="AD190" s="10"/>
      <c r="AE190" s="10"/>
      <c r="AF190" s="10"/>
      <c r="AG190" s="10"/>
      <c r="AH190" s="10"/>
      <c r="AI190" s="10"/>
    </row>
    <row r="191" spans="2:35" ht="15.75">
      <c r="B191" s="253">
        <v>190</v>
      </c>
      <c r="C191" s="136" t="s">
        <v>186</v>
      </c>
      <c r="D191" s="145"/>
      <c r="E191" s="187" t="s">
        <v>71</v>
      </c>
      <c r="F191" s="126">
        <v>32</v>
      </c>
      <c r="G191" s="127">
        <v>2.3199999999999998</v>
      </c>
      <c r="H191" s="128">
        <v>1</v>
      </c>
      <c r="I191" s="292">
        <v>9.25</v>
      </c>
      <c r="J191" s="293">
        <v>22.05</v>
      </c>
      <c r="K191" s="294">
        <f t="shared" si="22"/>
        <v>0.41950113378684806</v>
      </c>
      <c r="L191" s="295">
        <f t="shared" si="23"/>
        <v>26.433839215672023</v>
      </c>
      <c r="M191" s="297">
        <v>20</v>
      </c>
      <c r="N191" s="150">
        <f t="shared" si="24"/>
        <v>8.1896551724137936</v>
      </c>
      <c r="O191" s="505">
        <f t="shared" si="19"/>
        <v>1.1184830839283677E-9</v>
      </c>
      <c r="P191" s="144">
        <f t="shared" si="21"/>
        <v>7.0314721076030722</v>
      </c>
      <c r="Q191" s="190" t="str">
        <f t="shared" si="25"/>
        <v>13s(N2,R1)</v>
      </c>
      <c r="R191" s="64"/>
      <c r="S191" s="64"/>
      <c r="T191" s="64"/>
      <c r="U191" s="64"/>
      <c r="V191" s="64"/>
      <c r="W191" s="197"/>
      <c r="X191" s="64"/>
      <c r="Y191" s="64"/>
      <c r="Z191" s="11"/>
      <c r="AA191" s="10"/>
      <c r="AB191" s="10"/>
      <c r="AC191" s="10"/>
      <c r="AD191" s="10"/>
      <c r="AE191" s="10"/>
      <c r="AF191" s="10"/>
      <c r="AG191" s="10"/>
      <c r="AH191" s="10"/>
      <c r="AI191" s="10"/>
    </row>
    <row r="192" spans="2:35" ht="15.75">
      <c r="B192" s="280">
        <v>191</v>
      </c>
      <c r="C192" s="298" t="s">
        <v>79</v>
      </c>
      <c r="D192" s="122" t="s">
        <v>80</v>
      </c>
      <c r="E192" s="299" t="s">
        <v>81</v>
      </c>
      <c r="F192" s="300"/>
      <c r="G192" s="301"/>
      <c r="H192" s="302"/>
      <c r="I192" s="958"/>
      <c r="J192" s="959"/>
      <c r="K192" s="959"/>
      <c r="L192" s="959"/>
      <c r="M192" s="959"/>
      <c r="N192" s="959"/>
      <c r="O192" s="960"/>
      <c r="P192" s="134">
        <f t="shared" si="21"/>
        <v>0</v>
      </c>
      <c r="Q192" s="224"/>
      <c r="R192" s="64"/>
      <c r="S192" s="64"/>
      <c r="T192" s="64"/>
      <c r="U192" s="64"/>
      <c r="V192" s="64"/>
      <c r="W192" s="197"/>
      <c r="X192" s="64"/>
      <c r="Y192" s="64"/>
      <c r="Z192" s="11"/>
      <c r="AA192" s="10"/>
      <c r="AB192" s="10"/>
      <c r="AC192" s="10"/>
      <c r="AD192" s="10"/>
      <c r="AE192" s="10"/>
      <c r="AF192" s="10"/>
      <c r="AG192" s="10"/>
      <c r="AH192" s="10"/>
      <c r="AI192" s="10"/>
    </row>
    <row r="193" spans="2:35" ht="15.75">
      <c r="B193" s="253">
        <v>192</v>
      </c>
      <c r="C193" s="185" t="s">
        <v>79</v>
      </c>
      <c r="D193" s="145"/>
      <c r="E193" s="299" t="s">
        <v>81</v>
      </c>
      <c r="F193" s="300"/>
      <c r="G193" s="301"/>
      <c r="H193" s="302"/>
      <c r="I193" s="957" t="s">
        <v>39</v>
      </c>
      <c r="J193" s="948"/>
      <c r="K193" s="948"/>
      <c r="L193" s="948"/>
      <c r="M193" s="948"/>
      <c r="N193" s="948"/>
      <c r="O193" s="949"/>
      <c r="P193" s="144">
        <f t="shared" si="21"/>
        <v>0</v>
      </c>
      <c r="Q193" s="242" t="s">
        <v>39</v>
      </c>
      <c r="R193" s="64"/>
      <c r="S193" s="64"/>
      <c r="T193" s="64"/>
      <c r="U193" s="64"/>
      <c r="V193" s="64"/>
      <c r="W193" s="197"/>
      <c r="X193" s="64"/>
      <c r="Y193" s="64"/>
      <c r="Z193" s="11"/>
      <c r="AA193" s="10"/>
      <c r="AB193" s="10"/>
      <c r="AC193" s="10"/>
      <c r="AD193" s="10"/>
      <c r="AE193" s="10"/>
      <c r="AF193" s="10"/>
      <c r="AG193" s="10"/>
      <c r="AH193" s="10"/>
      <c r="AI193" s="10"/>
    </row>
    <row r="194" spans="2:35" ht="15.75">
      <c r="B194" s="280">
        <v>193</v>
      </c>
      <c r="C194" s="123" t="s">
        <v>187</v>
      </c>
      <c r="D194" s="122" t="s">
        <v>69</v>
      </c>
      <c r="E194" s="174" t="s">
        <v>70</v>
      </c>
      <c r="F194" s="126">
        <v>32</v>
      </c>
      <c r="G194" s="127">
        <v>3.4</v>
      </c>
      <c r="H194" s="128">
        <v>1</v>
      </c>
      <c r="I194" s="288">
        <v>6.35</v>
      </c>
      <c r="J194" s="282">
        <v>30.7</v>
      </c>
      <c r="K194" s="131">
        <f t="shared" ref="K194:K203" si="26">I194/J194</f>
        <v>0.20684039087947881</v>
      </c>
      <c r="L194" s="283">
        <f t="shared" ref="L194:L203" si="27">SQRT(POWER(G194,2)+POWER(I194,2))*1.96*SQRT(2)</f>
        <v>19.965560948793797</v>
      </c>
      <c r="M194" s="305">
        <v>19.614315191235423</v>
      </c>
      <c r="N194" s="131">
        <f t="shared" ref="N194:N211" si="28">(M194-H194)/G194</f>
        <v>5.4747985856574779</v>
      </c>
      <c r="O194" s="504">
        <f t="shared" ref="O194:O211" si="29" xml:space="preserve"> ((1-NORMSDIST(N194-1.5))*1000000)/10000</f>
        <v>3.5219420927212752E-3</v>
      </c>
      <c r="P194" s="134">
        <f t="shared" si="21"/>
        <v>10.248902380255165</v>
      </c>
      <c r="Q194" s="180" t="str">
        <f t="shared" ref="Q194:Q211" si="30">IF(N194&gt;=6,"13s(N2,R1)",(IF(N194&gt;=6,"13s(N2,R1)",IF(N194&gt;=5,"13s/22s/R4s(N2,R1)",IF(N194&gt;=4,"13s/22s/R4s/41s(N4,R1/N2,R2)",IF(N194&gt;=3,"13s/22s/R4s/41s/8x(N4R2/N2R4)",IF(N194&gt;=2,"13s/22s/R4s/41s/10x(N5R2/N2R5)","Unaceptable")))))))</f>
        <v>13s/22s/R4s(N2,R1)</v>
      </c>
      <c r="R194" s="64"/>
      <c r="S194" s="64"/>
      <c r="T194" s="64"/>
      <c r="U194" s="64"/>
      <c r="V194" s="64"/>
      <c r="W194" s="197"/>
      <c r="X194" s="64"/>
      <c r="Y194" s="64"/>
      <c r="Z194" s="11"/>
      <c r="AA194" s="10"/>
      <c r="AB194" s="10"/>
      <c r="AC194" s="10"/>
      <c r="AD194" s="10"/>
      <c r="AE194" s="10"/>
      <c r="AF194" s="10"/>
      <c r="AG194" s="10"/>
      <c r="AH194" s="10"/>
      <c r="AI194" s="10"/>
    </row>
    <row r="195" spans="2:35" ht="15.75">
      <c r="B195" s="253">
        <v>194</v>
      </c>
      <c r="C195" s="136" t="s">
        <v>187</v>
      </c>
      <c r="D195" s="145"/>
      <c r="E195" s="187" t="s">
        <v>71</v>
      </c>
      <c r="F195" s="126">
        <v>32</v>
      </c>
      <c r="G195" s="127">
        <v>3.1</v>
      </c>
      <c r="H195" s="128">
        <v>1</v>
      </c>
      <c r="I195" s="341">
        <v>6.35</v>
      </c>
      <c r="J195" s="285">
        <v>30.7</v>
      </c>
      <c r="K195" s="141">
        <f t="shared" si="26"/>
        <v>0.20684039087947881</v>
      </c>
      <c r="L195" s="286">
        <f t="shared" si="27"/>
        <v>19.586765531858493</v>
      </c>
      <c r="M195" s="306">
        <v>19.614315191235423</v>
      </c>
      <c r="N195" s="141">
        <f t="shared" si="28"/>
        <v>6.0046178036243303</v>
      </c>
      <c r="O195" s="505">
        <f t="shared" si="29"/>
        <v>3.3246251894825107E-4</v>
      </c>
      <c r="P195" s="144">
        <f t="shared" si="21"/>
        <v>9.3536089291780851</v>
      </c>
      <c r="Q195" s="190" t="str">
        <f t="shared" si="30"/>
        <v>13s(N2,R1)</v>
      </c>
      <c r="R195" s="64"/>
      <c r="S195" s="64"/>
      <c r="T195" s="64"/>
      <c r="U195" s="64"/>
      <c r="V195" s="64"/>
      <c r="W195" s="197"/>
      <c r="X195" s="64"/>
      <c r="Y195" s="64"/>
      <c r="Z195" s="11"/>
      <c r="AA195" s="10"/>
      <c r="AB195" s="10"/>
      <c r="AC195" s="10"/>
      <c r="AD195" s="10"/>
      <c r="AE195" s="10"/>
      <c r="AF195" s="10"/>
      <c r="AG195" s="10"/>
      <c r="AH195" s="10"/>
      <c r="AI195" s="10"/>
    </row>
    <row r="196" spans="2:35" ht="15.75">
      <c r="B196" s="280">
        <v>195</v>
      </c>
      <c r="C196" s="123" t="s">
        <v>187</v>
      </c>
      <c r="D196" s="122" t="s">
        <v>72</v>
      </c>
      <c r="E196" s="174" t="s">
        <v>70</v>
      </c>
      <c r="F196" s="126">
        <v>32</v>
      </c>
      <c r="G196" s="127">
        <v>3.74</v>
      </c>
      <c r="H196" s="128">
        <v>2</v>
      </c>
      <c r="I196" s="281">
        <v>6.35</v>
      </c>
      <c r="J196" s="282">
        <v>30.7</v>
      </c>
      <c r="K196" s="131">
        <f t="shared" si="26"/>
        <v>0.20684039087947881</v>
      </c>
      <c r="L196" s="283">
        <f t="shared" si="27"/>
        <v>20.427318970437604</v>
      </c>
      <c r="M196" s="305">
        <v>19.614315191235423</v>
      </c>
      <c r="N196" s="179">
        <f t="shared" si="28"/>
        <v>4.7097099441805943</v>
      </c>
      <c r="O196" s="504">
        <f t="shared" si="29"/>
        <v>6.6434488018662918E-2</v>
      </c>
      <c r="P196" s="134">
        <f t="shared" si="21"/>
        <v>11.39685921646837</v>
      </c>
      <c r="Q196" s="224" t="str">
        <f t="shared" si="30"/>
        <v>13s/22s/R4s/41s(N4,R1/N2,R2)</v>
      </c>
      <c r="R196" s="64"/>
      <c r="S196" s="64"/>
      <c r="T196" s="64"/>
      <c r="U196" s="64"/>
      <c r="V196" s="64"/>
      <c r="W196" s="197"/>
      <c r="X196" s="64"/>
      <c r="Y196" s="64"/>
      <c r="Z196" s="11"/>
      <c r="AA196" s="10"/>
      <c r="AB196" s="10"/>
      <c r="AC196" s="10"/>
      <c r="AD196" s="10"/>
      <c r="AE196" s="10"/>
      <c r="AF196" s="10"/>
      <c r="AG196" s="10"/>
      <c r="AH196" s="10"/>
      <c r="AI196" s="10"/>
    </row>
    <row r="197" spans="2:35" ht="15.75">
      <c r="B197" s="253">
        <v>196</v>
      </c>
      <c r="C197" s="136" t="s">
        <v>187</v>
      </c>
      <c r="D197" s="145"/>
      <c r="E197" s="187" t="s">
        <v>71</v>
      </c>
      <c r="F197" s="126">
        <v>32</v>
      </c>
      <c r="G197" s="127">
        <v>3.43</v>
      </c>
      <c r="H197" s="128">
        <v>1</v>
      </c>
      <c r="I197" s="284">
        <v>6.35</v>
      </c>
      <c r="J197" s="285">
        <v>30.7</v>
      </c>
      <c r="K197" s="141">
        <f t="shared" si="26"/>
        <v>0.20684039087947881</v>
      </c>
      <c r="L197" s="286">
        <f t="shared" si="27"/>
        <v>20.004947180135218</v>
      </c>
      <c r="M197" s="306">
        <v>19.614315191235423</v>
      </c>
      <c r="N197" s="189">
        <f t="shared" si="28"/>
        <v>5.4269140499228641</v>
      </c>
      <c r="O197" s="505">
        <f t="shared" si="29"/>
        <v>4.3021355514261117E-3</v>
      </c>
      <c r="P197" s="144">
        <f t="shared" si="21"/>
        <v>10.33847667695778</v>
      </c>
      <c r="Q197" s="190" t="str">
        <f t="shared" si="30"/>
        <v>13s/22s/R4s(N2,R1)</v>
      </c>
      <c r="R197" s="64"/>
      <c r="S197" s="64"/>
      <c r="T197" s="64"/>
      <c r="U197" s="64"/>
      <c r="V197" s="64"/>
      <c r="W197" s="197"/>
      <c r="X197" s="64"/>
      <c r="Y197" s="64"/>
      <c r="Z197" s="11"/>
      <c r="AA197" s="10"/>
      <c r="AB197" s="10"/>
      <c r="AC197" s="10"/>
      <c r="AD197" s="10"/>
      <c r="AE197" s="10"/>
      <c r="AF197" s="10"/>
      <c r="AG197" s="10"/>
      <c r="AH197" s="10"/>
      <c r="AI197" s="10"/>
    </row>
    <row r="198" spans="2:35" ht="15.75">
      <c r="B198" s="280">
        <v>197</v>
      </c>
      <c r="C198" s="123" t="s">
        <v>188</v>
      </c>
      <c r="D198" s="122" t="s">
        <v>69</v>
      </c>
      <c r="E198" s="174" t="s">
        <v>70</v>
      </c>
      <c r="F198" s="126">
        <v>32</v>
      </c>
      <c r="G198" s="127">
        <v>2.89</v>
      </c>
      <c r="H198" s="128">
        <v>0</v>
      </c>
      <c r="I198" s="281">
        <v>13.05</v>
      </c>
      <c r="J198" s="282">
        <v>36.35</v>
      </c>
      <c r="K198" s="131">
        <f t="shared" si="26"/>
        <v>0.35900962861072905</v>
      </c>
      <c r="L198" s="283">
        <f t="shared" si="27"/>
        <v>37.049143346641635</v>
      </c>
      <c r="M198" s="270">
        <v>20.420000000000002</v>
      </c>
      <c r="N198" s="131">
        <f t="shared" si="28"/>
        <v>7.0657439446366785</v>
      </c>
      <c r="O198" s="504">
        <f t="shared" si="29"/>
        <v>1.3051815850317894E-6</v>
      </c>
      <c r="P198" s="134">
        <f t="shared" si="21"/>
        <v>8.67</v>
      </c>
      <c r="Q198" s="224" t="str">
        <f t="shared" si="30"/>
        <v>13s(N2,R1)</v>
      </c>
      <c r="R198" s="64"/>
      <c r="S198" s="64"/>
      <c r="T198" s="64"/>
      <c r="U198" s="64"/>
      <c r="V198" s="64"/>
      <c r="W198" s="197"/>
      <c r="X198" s="64"/>
      <c r="Y198" s="64"/>
      <c r="Z198" s="11"/>
      <c r="AA198" s="10"/>
      <c r="AB198" s="10"/>
      <c r="AC198" s="10"/>
      <c r="AD198" s="10"/>
      <c r="AE198" s="10"/>
      <c r="AF198" s="10"/>
      <c r="AG198" s="10"/>
      <c r="AH198" s="10"/>
      <c r="AI198" s="10"/>
    </row>
    <row r="199" spans="2:35" ht="15.75">
      <c r="B199" s="253">
        <v>198</v>
      </c>
      <c r="C199" s="136" t="s">
        <v>188</v>
      </c>
      <c r="D199" s="145"/>
      <c r="E199" s="187" t="s">
        <v>71</v>
      </c>
      <c r="F199" s="126">
        <v>32</v>
      </c>
      <c r="G199" s="127">
        <v>2.71</v>
      </c>
      <c r="H199" s="128">
        <v>0</v>
      </c>
      <c r="I199" s="284">
        <v>13.05</v>
      </c>
      <c r="J199" s="285">
        <v>36.35</v>
      </c>
      <c r="K199" s="141">
        <f t="shared" si="26"/>
        <v>0.35900962861072905</v>
      </c>
      <c r="L199" s="286">
        <f t="shared" si="27"/>
        <v>36.944476679471322</v>
      </c>
      <c r="M199" s="273">
        <v>20.420000000000002</v>
      </c>
      <c r="N199" s="141">
        <f t="shared" si="28"/>
        <v>7.5350553505535061</v>
      </c>
      <c r="O199" s="505">
        <f t="shared" si="29"/>
        <v>7.945410995802149E-8</v>
      </c>
      <c r="P199" s="144">
        <f t="shared" si="21"/>
        <v>8.1300000000000008</v>
      </c>
      <c r="Q199" s="190" t="str">
        <f t="shared" si="30"/>
        <v>13s(N2,R1)</v>
      </c>
      <c r="R199" s="64"/>
      <c r="S199" s="64"/>
      <c r="T199" s="64"/>
      <c r="U199" s="64"/>
      <c r="V199" s="64"/>
      <c r="W199" s="197"/>
      <c r="X199" s="64"/>
      <c r="Y199" s="64"/>
      <c r="Z199" s="11"/>
      <c r="AA199" s="10"/>
      <c r="AB199" s="10"/>
      <c r="AC199" s="10"/>
      <c r="AD199" s="10"/>
      <c r="AE199" s="10"/>
      <c r="AF199" s="10"/>
      <c r="AG199" s="10"/>
      <c r="AH199" s="10"/>
      <c r="AI199" s="10"/>
    </row>
    <row r="200" spans="2:35" ht="15.75">
      <c r="B200" s="280">
        <v>199</v>
      </c>
      <c r="C200" s="123" t="s">
        <v>189</v>
      </c>
      <c r="D200" s="122" t="s">
        <v>77</v>
      </c>
      <c r="E200" s="174" t="s">
        <v>70</v>
      </c>
      <c r="F200" s="126">
        <v>31</v>
      </c>
      <c r="G200" s="127">
        <v>4.24</v>
      </c>
      <c r="H200" s="128">
        <v>2</v>
      </c>
      <c r="I200" s="307">
        <v>22.5</v>
      </c>
      <c r="J200" s="129">
        <v>24.4</v>
      </c>
      <c r="K200" s="131">
        <f t="shared" si="26"/>
        <v>0.92213114754098369</v>
      </c>
      <c r="L200" s="283">
        <f t="shared" si="27"/>
        <v>63.464521555905556</v>
      </c>
      <c r="M200" s="291">
        <v>20</v>
      </c>
      <c r="N200" s="131">
        <f t="shared" si="28"/>
        <v>4.2452830188679247</v>
      </c>
      <c r="O200" s="504">
        <f t="shared" si="29"/>
        <v>0.30229366490847065</v>
      </c>
      <c r="P200" s="134">
        <f t="shared" si="21"/>
        <v>12.876272752625272</v>
      </c>
      <c r="Q200" s="224" t="str">
        <f t="shared" si="30"/>
        <v>13s/22s/R4s/41s(N4,R1/N2,R2)</v>
      </c>
      <c r="R200" s="64"/>
      <c r="S200" s="64"/>
      <c r="T200" s="64"/>
      <c r="U200" s="64"/>
      <c r="V200" s="64"/>
      <c r="W200" s="197"/>
      <c r="X200" s="64"/>
      <c r="Y200" s="64"/>
      <c r="Z200" s="11"/>
      <c r="AA200" s="10"/>
      <c r="AB200" s="10"/>
      <c r="AC200" s="10"/>
      <c r="AD200" s="10"/>
      <c r="AE200" s="10"/>
      <c r="AF200" s="10"/>
      <c r="AG200" s="10"/>
      <c r="AH200" s="10"/>
      <c r="AI200" s="10"/>
    </row>
    <row r="201" spans="2:35" ht="15.75">
      <c r="B201" s="253">
        <v>200</v>
      </c>
      <c r="C201" s="136" t="s">
        <v>189</v>
      </c>
      <c r="D201" s="145"/>
      <c r="E201" s="187" t="s">
        <v>71</v>
      </c>
      <c r="F201" s="126">
        <v>32</v>
      </c>
      <c r="G201" s="127">
        <v>2.57</v>
      </c>
      <c r="H201" s="128">
        <v>1</v>
      </c>
      <c r="I201" s="308">
        <v>22.5</v>
      </c>
      <c r="J201" s="139">
        <v>24.4</v>
      </c>
      <c r="K201" s="141">
        <f t="shared" si="26"/>
        <v>0.92213114754098369</v>
      </c>
      <c r="L201" s="286">
        <f t="shared" si="27"/>
        <v>62.772340785412808</v>
      </c>
      <c r="M201" s="297">
        <v>20</v>
      </c>
      <c r="N201" s="141">
        <f t="shared" si="28"/>
        <v>7.3929961089494167</v>
      </c>
      <c r="O201" s="505">
        <f t="shared" si="29"/>
        <v>1.896276691226717E-7</v>
      </c>
      <c r="P201" s="144">
        <f t="shared" si="21"/>
        <v>7.7745803745282611</v>
      </c>
      <c r="Q201" s="190" t="str">
        <f t="shared" si="30"/>
        <v>13s(N2,R1)</v>
      </c>
      <c r="R201" s="64"/>
      <c r="S201" s="64"/>
      <c r="T201" s="64"/>
      <c r="U201" s="64"/>
      <c r="V201" s="64"/>
      <c r="W201" s="197"/>
      <c r="X201" s="64"/>
      <c r="Y201" s="64"/>
      <c r="Z201" s="11"/>
      <c r="AA201" s="10"/>
      <c r="AB201" s="10"/>
      <c r="AC201" s="10"/>
      <c r="AD201" s="10"/>
      <c r="AE201" s="10"/>
      <c r="AF201" s="10"/>
      <c r="AG201" s="10"/>
      <c r="AH201" s="10"/>
      <c r="AI201" s="10"/>
    </row>
    <row r="202" spans="2:35" ht="15.75">
      <c r="B202" s="280">
        <v>201</v>
      </c>
      <c r="C202" s="123" t="s">
        <v>189</v>
      </c>
      <c r="D202" s="122" t="s">
        <v>78</v>
      </c>
      <c r="E202" s="174" t="s">
        <v>70</v>
      </c>
      <c r="F202" s="126">
        <v>32</v>
      </c>
      <c r="G202" s="127">
        <v>3.25</v>
      </c>
      <c r="H202" s="128">
        <v>0</v>
      </c>
      <c r="I202" s="307">
        <v>22.5</v>
      </c>
      <c r="J202" s="129">
        <v>24.4</v>
      </c>
      <c r="K202" s="131">
        <f t="shared" si="26"/>
        <v>0.92213114754098369</v>
      </c>
      <c r="L202" s="283">
        <f t="shared" si="27"/>
        <v>63.014076205241643</v>
      </c>
      <c r="M202" s="291">
        <v>20</v>
      </c>
      <c r="N202" s="131">
        <f t="shared" si="28"/>
        <v>6.1538461538461542</v>
      </c>
      <c r="O202" s="504">
        <f t="shared" si="29"/>
        <v>1.6289996211948932E-4</v>
      </c>
      <c r="P202" s="134">
        <f t="shared" si="21"/>
        <v>9.75</v>
      </c>
      <c r="Q202" s="224" t="str">
        <f t="shared" si="30"/>
        <v>13s(N2,R1)</v>
      </c>
      <c r="R202" s="64"/>
      <c r="S202" s="64"/>
      <c r="T202" s="64"/>
      <c r="U202" s="64"/>
      <c r="V202" s="64"/>
      <c r="W202" s="197"/>
      <c r="X202" s="64"/>
      <c r="Y202" s="64"/>
      <c r="Z202" s="11"/>
      <c r="AA202" s="10"/>
      <c r="AB202" s="10"/>
      <c r="AC202" s="10"/>
      <c r="AD202" s="10"/>
      <c r="AE202" s="10"/>
      <c r="AF202" s="10"/>
      <c r="AG202" s="10"/>
      <c r="AH202" s="10"/>
      <c r="AI202" s="10"/>
    </row>
    <row r="203" spans="2:35" ht="15.75">
      <c r="B203" s="253">
        <v>202</v>
      </c>
      <c r="C203" s="136" t="s">
        <v>189</v>
      </c>
      <c r="D203" s="145"/>
      <c r="E203" s="187" t="s">
        <v>71</v>
      </c>
      <c r="F203" s="126">
        <v>32</v>
      </c>
      <c r="G203" s="127">
        <v>2.29</v>
      </c>
      <c r="H203" s="128">
        <v>0</v>
      </c>
      <c r="I203" s="308">
        <v>22.5</v>
      </c>
      <c r="J203" s="139">
        <v>24.4</v>
      </c>
      <c r="K203" s="141">
        <f t="shared" si="26"/>
        <v>0.92213114754098369</v>
      </c>
      <c r="L203" s="286">
        <f t="shared" si="27"/>
        <v>62.689005966915772</v>
      </c>
      <c r="M203" s="297">
        <v>20</v>
      </c>
      <c r="N203" s="141">
        <f t="shared" si="28"/>
        <v>8.7336244541484707</v>
      </c>
      <c r="O203" s="505">
        <f t="shared" si="29"/>
        <v>2.3514523661560816E-11</v>
      </c>
      <c r="P203" s="144">
        <f t="shared" si="21"/>
        <v>6.87</v>
      </c>
      <c r="Q203" s="190" t="str">
        <f t="shared" si="30"/>
        <v>13s(N2,R1)</v>
      </c>
      <c r="R203" s="64"/>
      <c r="S203" s="64"/>
      <c r="T203" s="64"/>
      <c r="U203" s="64"/>
      <c r="V203" s="64"/>
      <c r="W203" s="197"/>
      <c r="X203" s="64"/>
      <c r="Y203" s="64"/>
      <c r="Z203" s="11"/>
      <c r="AA203" s="10"/>
      <c r="AB203" s="10"/>
      <c r="AC203" s="10"/>
      <c r="AD203" s="10"/>
      <c r="AE203" s="10"/>
      <c r="AF203" s="10"/>
      <c r="AG203" s="10"/>
      <c r="AH203" s="10"/>
      <c r="AI203" s="10"/>
    </row>
    <row r="204" spans="2:35" ht="15.75">
      <c r="B204" s="280">
        <v>203</v>
      </c>
      <c r="C204" s="123" t="s">
        <v>190</v>
      </c>
      <c r="D204" s="122" t="s">
        <v>82</v>
      </c>
      <c r="E204" s="174" t="s">
        <v>83</v>
      </c>
      <c r="F204" s="126">
        <v>34</v>
      </c>
      <c r="G204" s="127">
        <v>4.47</v>
      </c>
      <c r="H204" s="128">
        <v>3</v>
      </c>
      <c r="I204" s="129"/>
      <c r="J204" s="129"/>
      <c r="K204" s="309"/>
      <c r="L204" s="310"/>
      <c r="M204" s="311">
        <v>30</v>
      </c>
      <c r="N204" s="131">
        <f t="shared" si="28"/>
        <v>6.0402684563758395</v>
      </c>
      <c r="O204" s="504">
        <f t="shared" si="29"/>
        <v>2.8091323845957916E-4</v>
      </c>
      <c r="P204" s="134">
        <f t="shared" ref="P204:P267" si="31">SQRT(POWER(3,2)*POWER(G204,2)+POWER(H204,2))</f>
        <v>13.741473720092761</v>
      </c>
      <c r="Q204" s="224" t="str">
        <f t="shared" si="30"/>
        <v>13s(N2,R1)</v>
      </c>
      <c r="R204" s="64"/>
      <c r="S204" s="64"/>
      <c r="T204" s="64"/>
      <c r="U204" s="64"/>
      <c r="V204" s="64"/>
      <c r="W204" s="197"/>
      <c r="X204" s="64"/>
      <c r="Y204" s="64"/>
      <c r="Z204" s="11"/>
      <c r="AA204" s="10"/>
      <c r="AB204" s="10"/>
      <c r="AC204" s="10"/>
      <c r="AD204" s="10"/>
      <c r="AE204" s="10"/>
      <c r="AF204" s="10"/>
      <c r="AG204" s="10"/>
      <c r="AH204" s="10"/>
      <c r="AI204" s="10"/>
    </row>
    <row r="205" spans="2:35" ht="15.75">
      <c r="B205" s="253">
        <v>204</v>
      </c>
      <c r="C205" s="136" t="s">
        <v>190</v>
      </c>
      <c r="D205" s="145"/>
      <c r="E205" s="187" t="s">
        <v>241</v>
      </c>
      <c r="F205" s="126">
        <v>34</v>
      </c>
      <c r="G205" s="127">
        <v>3.37</v>
      </c>
      <c r="H205" s="128">
        <v>4</v>
      </c>
      <c r="I205" s="946" t="s">
        <v>39</v>
      </c>
      <c r="J205" s="946"/>
      <c r="K205" s="946"/>
      <c r="L205" s="947"/>
      <c r="M205" s="312">
        <v>30</v>
      </c>
      <c r="N205" s="141">
        <f t="shared" si="28"/>
        <v>7.71513353115727</v>
      </c>
      <c r="O205" s="505">
        <f t="shared" si="29"/>
        <v>2.564051193587602E-8</v>
      </c>
      <c r="P205" s="144">
        <f t="shared" si="31"/>
        <v>10.872538801954216</v>
      </c>
      <c r="Q205" s="190" t="str">
        <f t="shared" si="30"/>
        <v>13s(N2,R1)</v>
      </c>
      <c r="R205" s="64"/>
      <c r="S205" s="64"/>
      <c r="T205" s="64"/>
      <c r="U205" s="64"/>
      <c r="V205" s="64"/>
      <c r="W205" s="197"/>
      <c r="X205" s="64"/>
      <c r="Y205" s="64"/>
      <c r="Z205" s="11"/>
      <c r="AA205" s="10"/>
      <c r="AB205" s="10"/>
      <c r="AC205" s="10"/>
      <c r="AD205" s="10"/>
      <c r="AE205" s="10"/>
      <c r="AF205" s="10"/>
      <c r="AG205" s="10"/>
      <c r="AH205" s="10"/>
      <c r="AI205" s="10"/>
    </row>
    <row r="206" spans="2:35" ht="15.75">
      <c r="B206" s="280">
        <v>205</v>
      </c>
      <c r="C206" s="123" t="s">
        <v>191</v>
      </c>
      <c r="D206" s="122" t="s">
        <v>69</v>
      </c>
      <c r="E206" s="174" t="s">
        <v>70</v>
      </c>
      <c r="F206" s="126">
        <v>32</v>
      </c>
      <c r="G206" s="127">
        <v>3.89</v>
      </c>
      <c r="H206" s="128">
        <v>2</v>
      </c>
      <c r="I206" s="129"/>
      <c r="J206" s="129"/>
      <c r="K206" s="309"/>
      <c r="L206" s="310"/>
      <c r="M206" s="114">
        <v>25</v>
      </c>
      <c r="N206" s="131">
        <f t="shared" si="28"/>
        <v>5.9125964010282779</v>
      </c>
      <c r="O206" s="504">
        <f t="shared" si="29"/>
        <v>5.1069145925453086E-4</v>
      </c>
      <c r="P206" s="134">
        <f t="shared" si="31"/>
        <v>11.840139357287988</v>
      </c>
      <c r="Q206" s="224" t="str">
        <f t="shared" si="30"/>
        <v>13s/22s/R4s(N2,R1)</v>
      </c>
      <c r="R206" s="64"/>
      <c r="S206" s="64"/>
      <c r="T206" s="64"/>
      <c r="U206" s="64"/>
      <c r="V206" s="64"/>
      <c r="W206" s="197"/>
      <c r="X206" s="64"/>
      <c r="Y206" s="64"/>
      <c r="Z206" s="11"/>
      <c r="AA206" s="10"/>
      <c r="AB206" s="10"/>
      <c r="AC206" s="10"/>
      <c r="AD206" s="10"/>
      <c r="AE206" s="10"/>
      <c r="AF206" s="10"/>
      <c r="AG206" s="10"/>
      <c r="AH206" s="10"/>
      <c r="AI206" s="10"/>
    </row>
    <row r="207" spans="2:35" ht="15.75">
      <c r="B207" s="253">
        <v>206</v>
      </c>
      <c r="C207" s="136" t="s">
        <v>191</v>
      </c>
      <c r="D207" s="145"/>
      <c r="E207" s="187" t="s">
        <v>71</v>
      </c>
      <c r="F207" s="126">
        <v>32</v>
      </c>
      <c r="G207" s="127">
        <v>3.3</v>
      </c>
      <c r="H207" s="128">
        <v>1</v>
      </c>
      <c r="I207" s="946" t="s">
        <v>39</v>
      </c>
      <c r="J207" s="946"/>
      <c r="K207" s="946"/>
      <c r="L207" s="947"/>
      <c r="M207" s="115">
        <v>25</v>
      </c>
      <c r="N207" s="141">
        <f t="shared" si="28"/>
        <v>7.2727272727272734</v>
      </c>
      <c r="O207" s="505">
        <f t="shared" si="29"/>
        <v>3.8999317109045251E-7</v>
      </c>
      <c r="P207" s="144">
        <f t="shared" si="31"/>
        <v>9.9503768772845973</v>
      </c>
      <c r="Q207" s="190" t="str">
        <f t="shared" si="30"/>
        <v>13s(N2,R1)</v>
      </c>
      <c r="R207" s="64"/>
      <c r="S207" s="64"/>
      <c r="T207" s="64"/>
      <c r="U207" s="64"/>
      <c r="V207" s="64"/>
      <c r="W207" s="197"/>
      <c r="X207" s="64"/>
      <c r="Y207" s="64"/>
      <c r="Z207" s="11"/>
      <c r="AA207" s="10"/>
      <c r="AB207" s="10"/>
      <c r="AC207" s="10"/>
      <c r="AD207" s="10"/>
      <c r="AE207" s="10"/>
      <c r="AF207" s="10"/>
      <c r="AG207" s="10"/>
      <c r="AH207" s="10"/>
      <c r="AI207" s="10"/>
    </row>
    <row r="208" spans="2:35" ht="15.75">
      <c r="B208" s="280">
        <v>207</v>
      </c>
      <c r="C208" s="123" t="s">
        <v>191</v>
      </c>
      <c r="D208" s="122" t="s">
        <v>72</v>
      </c>
      <c r="E208" s="174" t="s">
        <v>70</v>
      </c>
      <c r="F208" s="126">
        <v>32</v>
      </c>
      <c r="G208" s="127">
        <v>2.88</v>
      </c>
      <c r="H208" s="128">
        <v>0</v>
      </c>
      <c r="I208" s="129"/>
      <c r="J208" s="129"/>
      <c r="K208" s="309"/>
      <c r="L208" s="310"/>
      <c r="M208" s="107">
        <v>25</v>
      </c>
      <c r="N208" s="131">
        <f t="shared" si="28"/>
        <v>8.6805555555555554</v>
      </c>
      <c r="O208" s="504">
        <f t="shared" si="29"/>
        <v>3.4716673980028645E-11</v>
      </c>
      <c r="P208" s="134">
        <f t="shared" si="31"/>
        <v>8.6399999999999988</v>
      </c>
      <c r="Q208" s="224" t="str">
        <f t="shared" si="30"/>
        <v>13s(N2,R1)</v>
      </c>
      <c r="R208" s="64"/>
      <c r="S208" s="64"/>
      <c r="T208" s="64"/>
      <c r="U208" s="64"/>
      <c r="V208" s="64"/>
      <c r="W208" s="197"/>
      <c r="X208" s="64"/>
      <c r="Y208" s="64"/>
      <c r="Z208" s="11"/>
      <c r="AA208" s="10"/>
      <c r="AB208" s="10"/>
      <c r="AC208" s="10"/>
      <c r="AD208" s="10"/>
      <c r="AE208" s="10"/>
      <c r="AF208" s="10"/>
      <c r="AG208" s="10"/>
      <c r="AH208" s="10"/>
      <c r="AI208" s="10"/>
    </row>
    <row r="209" spans="2:35" ht="15.75">
      <c r="B209" s="253">
        <v>208</v>
      </c>
      <c r="C209" s="136" t="s">
        <v>191</v>
      </c>
      <c r="D209" s="145"/>
      <c r="E209" s="187" t="s">
        <v>71</v>
      </c>
      <c r="F209" s="126">
        <v>32</v>
      </c>
      <c r="G209" s="127">
        <v>2.48</v>
      </c>
      <c r="H209" s="128">
        <v>1</v>
      </c>
      <c r="I209" s="946" t="s">
        <v>39</v>
      </c>
      <c r="J209" s="946"/>
      <c r="K209" s="946"/>
      <c r="L209" s="947"/>
      <c r="M209" s="107">
        <v>25</v>
      </c>
      <c r="N209" s="141">
        <f t="shared" si="28"/>
        <v>9.67741935483871</v>
      </c>
      <c r="O209" s="505">
        <f t="shared" si="29"/>
        <v>1.1102230246251565E-14</v>
      </c>
      <c r="P209" s="144">
        <f t="shared" si="31"/>
        <v>7.5069034894555555</v>
      </c>
      <c r="Q209" s="190" t="str">
        <f t="shared" si="30"/>
        <v>13s(N2,R1)</v>
      </c>
      <c r="R209" s="64"/>
      <c r="S209" s="64"/>
      <c r="T209" s="64"/>
      <c r="U209" s="64"/>
      <c r="V209" s="64"/>
      <c r="W209" s="197"/>
      <c r="X209" s="64"/>
      <c r="Y209" s="64"/>
      <c r="Z209" s="11"/>
      <c r="AA209" s="10"/>
      <c r="AB209" s="10"/>
      <c r="AC209" s="10"/>
      <c r="AD209" s="10"/>
      <c r="AE209" s="10"/>
      <c r="AF209" s="10"/>
      <c r="AG209" s="10"/>
      <c r="AH209" s="10"/>
      <c r="AI209" s="10"/>
    </row>
    <row r="210" spans="2:35" ht="15.75">
      <c r="B210" s="280">
        <v>209</v>
      </c>
      <c r="C210" s="298" t="s">
        <v>84</v>
      </c>
      <c r="D210" s="122" t="s">
        <v>80</v>
      </c>
      <c r="E210" s="299" t="s">
        <v>81</v>
      </c>
      <c r="F210" s="175"/>
      <c r="G210" s="177"/>
      <c r="H210" s="522"/>
      <c r="I210" s="129">
        <v>19.600000000000001</v>
      </c>
      <c r="J210" s="130">
        <v>50.4</v>
      </c>
      <c r="K210" s="289">
        <f>I210/J210</f>
        <v>0.38888888888888895</v>
      </c>
      <c r="L210" s="290">
        <f>SQRT(POWER(G210,2)+POWER(I210,2))*1.96*SQRT(2)</f>
        <v>54.328428212124827</v>
      </c>
      <c r="M210" s="291">
        <v>20</v>
      </c>
      <c r="N210" s="131" t="e">
        <f t="shared" si="28"/>
        <v>#DIV/0!</v>
      </c>
      <c r="O210" s="504" t="e">
        <f t="shared" si="29"/>
        <v>#DIV/0!</v>
      </c>
      <c r="P210" s="134">
        <f t="shared" si="31"/>
        <v>0</v>
      </c>
      <c r="Q210" s="224" t="e">
        <f t="shared" si="30"/>
        <v>#DIV/0!</v>
      </c>
      <c r="R210" s="64"/>
      <c r="S210" s="64"/>
      <c r="T210" s="64"/>
      <c r="U210" s="64"/>
      <c r="V210" s="64"/>
      <c r="W210" s="197"/>
      <c r="X210" s="64"/>
      <c r="Y210" s="64"/>
      <c r="Z210" s="11"/>
      <c r="AA210" s="10"/>
      <c r="AB210" s="10"/>
      <c r="AC210" s="10"/>
      <c r="AD210" s="10"/>
      <c r="AE210" s="10"/>
      <c r="AF210" s="10"/>
      <c r="AG210" s="10"/>
      <c r="AH210" s="10"/>
      <c r="AI210" s="10"/>
    </row>
    <row r="211" spans="2:35" ht="15.75">
      <c r="B211" s="253">
        <v>210</v>
      </c>
      <c r="C211" s="185" t="s">
        <v>84</v>
      </c>
      <c r="D211" s="145"/>
      <c r="E211" s="299" t="s">
        <v>81</v>
      </c>
      <c r="F211" s="175"/>
      <c r="G211" s="177"/>
      <c r="H211" s="522"/>
      <c r="I211" s="147">
        <v>19.600000000000001</v>
      </c>
      <c r="J211" s="148">
        <v>50.4</v>
      </c>
      <c r="K211" s="294">
        <f>I211/J211</f>
        <v>0.38888888888888895</v>
      </c>
      <c r="L211" s="295">
        <f>SQRT(POWER(G211,2)+POWER(I211,2))*1.96*SQRT(2)</f>
        <v>54.328428212124827</v>
      </c>
      <c r="M211" s="296">
        <v>20</v>
      </c>
      <c r="N211" s="150" t="e">
        <f t="shared" si="28"/>
        <v>#DIV/0!</v>
      </c>
      <c r="O211" s="505" t="e">
        <f t="shared" si="29"/>
        <v>#DIV/0!</v>
      </c>
      <c r="P211" s="144">
        <f t="shared" si="31"/>
        <v>0</v>
      </c>
      <c r="Q211" s="190" t="e">
        <f t="shared" si="30"/>
        <v>#DIV/0!</v>
      </c>
      <c r="R211" s="64"/>
      <c r="S211" s="64"/>
      <c r="T211" s="64"/>
      <c r="U211" s="64"/>
      <c r="V211" s="64"/>
      <c r="W211" s="197"/>
      <c r="X211" s="64"/>
      <c r="Y211" s="64"/>
      <c r="Z211" s="11"/>
      <c r="AA211" s="10"/>
      <c r="AB211" s="10"/>
      <c r="AC211" s="10"/>
      <c r="AD211" s="10"/>
      <c r="AE211" s="10"/>
      <c r="AF211" s="10"/>
      <c r="AG211" s="10"/>
      <c r="AH211" s="10"/>
      <c r="AI211" s="10"/>
    </row>
    <row r="212" spans="2:35" ht="15.75">
      <c r="B212" s="280">
        <v>211</v>
      </c>
      <c r="C212" s="123" t="s">
        <v>192</v>
      </c>
      <c r="D212" s="124" t="s">
        <v>78</v>
      </c>
      <c r="E212" s="174" t="s">
        <v>85</v>
      </c>
      <c r="F212" s="126">
        <v>15</v>
      </c>
      <c r="G212" s="127">
        <v>1.89</v>
      </c>
      <c r="H212" s="128">
        <v>1</v>
      </c>
      <c r="I212" s="932"/>
      <c r="J212" s="933"/>
      <c r="K212" s="933"/>
      <c r="L212" s="933"/>
      <c r="M212" s="933"/>
      <c r="N212" s="933"/>
      <c r="O212" s="961"/>
      <c r="P212" s="151">
        <f t="shared" si="31"/>
        <v>5.7575081415487377</v>
      </c>
      <c r="Q212" s="313"/>
      <c r="R212" s="64"/>
      <c r="S212" s="64"/>
      <c r="T212" s="64"/>
      <c r="U212" s="64"/>
      <c r="V212" s="64"/>
      <c r="W212" s="197"/>
      <c r="X212" s="64"/>
      <c r="Y212" s="64"/>
      <c r="Z212" s="11"/>
      <c r="AA212" s="10"/>
      <c r="AB212" s="10"/>
      <c r="AC212" s="10"/>
      <c r="AD212" s="10"/>
      <c r="AE212" s="10"/>
      <c r="AF212" s="10"/>
      <c r="AG212" s="10"/>
      <c r="AH212" s="10"/>
      <c r="AI212" s="10"/>
    </row>
    <row r="213" spans="2:35" ht="15.75">
      <c r="B213" s="252">
        <v>212</v>
      </c>
      <c r="C213" s="314" t="s">
        <v>192</v>
      </c>
      <c r="D213" s="137"/>
      <c r="E213" s="182" t="s">
        <v>86</v>
      </c>
      <c r="F213" s="126">
        <v>15</v>
      </c>
      <c r="G213" s="127">
        <v>2.39</v>
      </c>
      <c r="H213" s="128">
        <v>1</v>
      </c>
      <c r="I213" s="957" t="s">
        <v>39</v>
      </c>
      <c r="J213" s="948"/>
      <c r="K213" s="948"/>
      <c r="L213" s="948"/>
      <c r="M213" s="948"/>
      <c r="N213" s="948"/>
      <c r="O213" s="949"/>
      <c r="P213" s="151">
        <f t="shared" si="31"/>
        <v>7.2393991463380445</v>
      </c>
      <c r="Q213" s="258" t="s">
        <v>39</v>
      </c>
      <c r="R213" s="64"/>
      <c r="S213" s="64"/>
      <c r="T213" s="64"/>
      <c r="U213" s="64"/>
      <c r="V213" s="64"/>
      <c r="W213" s="197"/>
      <c r="X213" s="64"/>
      <c r="Y213" s="64"/>
      <c r="Z213" s="11"/>
      <c r="AA213" s="10"/>
      <c r="AB213" s="10"/>
      <c r="AC213" s="10"/>
      <c r="AD213" s="10"/>
      <c r="AE213" s="10"/>
      <c r="AF213" s="10"/>
      <c r="AG213" s="10"/>
      <c r="AH213" s="10"/>
      <c r="AI213" s="10"/>
    </row>
    <row r="214" spans="2:35" ht="15.75">
      <c r="B214" s="253">
        <v>213</v>
      </c>
      <c r="C214" s="136" t="s">
        <v>192</v>
      </c>
      <c r="D214" s="137"/>
      <c r="E214" s="187" t="s">
        <v>87</v>
      </c>
      <c r="F214" s="126">
        <v>15</v>
      </c>
      <c r="G214" s="127">
        <v>2.0099999999999998</v>
      </c>
      <c r="H214" s="128">
        <v>1</v>
      </c>
      <c r="I214" s="962"/>
      <c r="J214" s="963"/>
      <c r="K214" s="963"/>
      <c r="L214" s="963"/>
      <c r="M214" s="963"/>
      <c r="N214" s="963"/>
      <c r="O214" s="964"/>
      <c r="P214" s="144">
        <f t="shared" si="31"/>
        <v>6.1123563377800538</v>
      </c>
      <c r="Q214" s="315"/>
      <c r="R214" s="64"/>
      <c r="S214" s="102"/>
      <c r="T214" s="64"/>
      <c r="U214" s="64"/>
      <c r="V214" s="64"/>
      <c r="W214" s="197"/>
      <c r="X214" s="64"/>
      <c r="Y214" s="64"/>
      <c r="Z214" s="11"/>
      <c r="AA214" s="10"/>
      <c r="AB214" s="10"/>
      <c r="AC214" s="10"/>
      <c r="AD214" s="10"/>
      <c r="AE214" s="10"/>
      <c r="AF214" s="10"/>
      <c r="AG214" s="10"/>
      <c r="AH214" s="10"/>
      <c r="AI214" s="10"/>
    </row>
    <row r="215" spans="2:35" ht="15.75">
      <c r="B215" s="280">
        <v>214</v>
      </c>
      <c r="C215" s="123" t="s">
        <v>193</v>
      </c>
      <c r="D215" s="122" t="s">
        <v>78</v>
      </c>
      <c r="E215" s="174" t="s">
        <v>85</v>
      </c>
      <c r="F215" s="126">
        <v>14</v>
      </c>
      <c r="G215" s="127">
        <v>2.2999999999999998</v>
      </c>
      <c r="H215" s="128">
        <v>0</v>
      </c>
      <c r="I215" s="130">
        <v>12.6</v>
      </c>
      <c r="J215" s="281">
        <v>14</v>
      </c>
      <c r="K215" s="131">
        <f>I215/J215</f>
        <v>0.9</v>
      </c>
      <c r="L215" s="290">
        <f>SQRT(POWER(G215,2)+POWER(I215,2))*1.96*SQRT(2)</f>
        <v>35.502520473904383</v>
      </c>
      <c r="M215" s="248">
        <v>22.7</v>
      </c>
      <c r="N215" s="372">
        <f>(M215-H215)/G215</f>
        <v>9.8695652173913047</v>
      </c>
      <c r="O215" s="504">
        <f t="shared" ref="O215:O217" si="32" xml:space="preserve"> ((1-NORMSDIST(N215-1.5))*1000000)/10000</f>
        <v>0</v>
      </c>
      <c r="P215" s="512">
        <f t="shared" si="31"/>
        <v>6.8999999999999995</v>
      </c>
      <c r="Q215" s="180" t="str">
        <f>IF(N215&gt;=6,"13s(N3,R1)",(IF(N215&gt;=6,"13s(N3,R1)",IF(N215&gt;=5,"13s/2of32s/R4s(N3,R1)",IF(N215&gt;=4,"13s/2of32s/R4s/31s(N3,R1)",IF(N215&gt;=3,"13s/2of32s/R4s/31s/6x(N6,R1/N3,R2)",IF(N215&gt;=2,"13s/2of32s/R4s/31s/12x(N6,R2)","Unaceptable")))))))</f>
        <v>13s(N3,R1)</v>
      </c>
      <c r="R215" s="64"/>
      <c r="S215" s="102"/>
      <c r="T215" s="64"/>
      <c r="U215" s="64"/>
      <c r="V215" s="64"/>
      <c r="W215" s="197"/>
      <c r="X215" s="64"/>
      <c r="Y215" s="64"/>
      <c r="Z215" s="11"/>
      <c r="AA215" s="10"/>
      <c r="AB215" s="10"/>
      <c r="AC215" s="10"/>
      <c r="AD215" s="10"/>
      <c r="AE215" s="10"/>
      <c r="AF215" s="10"/>
      <c r="AG215" s="10"/>
      <c r="AH215" s="10"/>
      <c r="AI215" s="10"/>
    </row>
    <row r="216" spans="2:35" ht="15.75">
      <c r="B216" s="252">
        <v>215</v>
      </c>
      <c r="C216" s="314" t="s">
        <v>193</v>
      </c>
      <c r="D216" s="135"/>
      <c r="E216" s="182" t="s">
        <v>86</v>
      </c>
      <c r="F216" s="126">
        <v>14</v>
      </c>
      <c r="G216" s="127">
        <v>3.08</v>
      </c>
      <c r="H216" s="128">
        <v>0</v>
      </c>
      <c r="I216" s="148">
        <v>12.6</v>
      </c>
      <c r="J216" s="303">
        <v>14</v>
      </c>
      <c r="K216" s="150">
        <f>I216/J216</f>
        <v>0.9</v>
      </c>
      <c r="L216" s="295">
        <f>SQRT(POWER(G216,2)+POWER(I216,2))*1.96*SQRT(2)</f>
        <v>35.953730550250278</v>
      </c>
      <c r="M216" s="251">
        <v>22.7</v>
      </c>
      <c r="N216" s="373">
        <f>(M216-H216)/G216</f>
        <v>7.3701298701298699</v>
      </c>
      <c r="O216" s="511">
        <f t="shared" si="32"/>
        <v>2.1772694758226407E-7</v>
      </c>
      <c r="P216" s="513">
        <f t="shared" si="31"/>
        <v>9.24</v>
      </c>
      <c r="Q216" s="180" t="str">
        <f>IF(N216&gt;=6,"13s(N3,R1)",(IF(N216&gt;=6,"13s(N3,R1)",IF(N216&gt;=5,"13s/2of32s/R4s(N3,R1)",IF(N216&gt;=4,"13s/2of32s/R4s/31s(N3,R1)",IF(N216&gt;=3,"13s/2of32s/R4s/31s/6x(N6,R1/N3,R2)",IF(N216&gt;=2,"13s/2of32s/R4s/31s/12x(N6,R2)","Unaceptable")))))))</f>
        <v>13s(N3,R1)</v>
      </c>
      <c r="R216" s="64"/>
      <c r="S216" s="102"/>
      <c r="T216" s="64"/>
      <c r="U216" s="64"/>
      <c r="V216" s="64"/>
      <c r="W216" s="197"/>
      <c r="X216" s="64"/>
      <c r="Y216" s="64"/>
      <c r="Z216" s="11"/>
      <c r="AA216" s="10"/>
      <c r="AB216" s="10"/>
      <c r="AC216" s="10"/>
      <c r="AD216" s="10"/>
      <c r="AE216" s="10"/>
      <c r="AF216" s="10"/>
      <c r="AG216" s="10"/>
      <c r="AH216" s="10"/>
      <c r="AI216" s="10"/>
    </row>
    <row r="217" spans="2:35" ht="15.75">
      <c r="B217" s="253">
        <v>216</v>
      </c>
      <c r="C217" s="136" t="s">
        <v>193</v>
      </c>
      <c r="D217" s="135"/>
      <c r="E217" s="187" t="s">
        <v>87</v>
      </c>
      <c r="F217" s="126">
        <v>14</v>
      </c>
      <c r="G217" s="127">
        <v>5.6</v>
      </c>
      <c r="H217" s="128">
        <v>5</v>
      </c>
      <c r="I217" s="148">
        <v>12.6</v>
      </c>
      <c r="J217" s="303">
        <v>14</v>
      </c>
      <c r="K217" s="150">
        <f>I217/J217</f>
        <v>0.9</v>
      </c>
      <c r="L217" s="295">
        <f>SQRT(POWER(G217,2)+POWER(I217,2))*1.96*SQRT(2)</f>
        <v>38.219497432593222</v>
      </c>
      <c r="M217" s="251">
        <v>22.7</v>
      </c>
      <c r="N217" s="373">
        <f>(M217-H217)/G217</f>
        <v>3.1607142857142856</v>
      </c>
      <c r="O217" s="505">
        <f t="shared" si="32"/>
        <v>4.8385421445224619</v>
      </c>
      <c r="P217" s="508">
        <f t="shared" si="31"/>
        <v>17.528262891684388</v>
      </c>
      <c r="Q217" s="180" t="str">
        <f>IF(N217&gt;=6,"13s(N3,R1)",(IF(N217&gt;=6,"13s(N3,R1)",IF(N217&gt;=5,"13s/2of32s/R4s(N3,R1)",IF(N217&gt;=4,"13s/2of32s/R4s/31s(N3,R1)",IF(N217&gt;=3,"13s/2of32s/R4s/31s/6x(N6,R1/N3,R2)",IF(N217&gt;=2,"13s/2of32s/R4s/31s/12x(N6,R2)","Unaceptable")))))))</f>
        <v>13s/2of32s/R4s/31s/6x(N6,R1/N3,R2)</v>
      </c>
      <c r="R217" s="64"/>
      <c r="S217" s="64"/>
      <c r="T217" s="64"/>
      <c r="U217" s="64"/>
      <c r="V217" s="64"/>
      <c r="W217" s="197"/>
      <c r="X217" s="64"/>
      <c r="Y217" s="64"/>
      <c r="Z217" s="11"/>
      <c r="AA217" s="10"/>
      <c r="AB217" s="10"/>
      <c r="AC217" s="10"/>
      <c r="AD217" s="10"/>
      <c r="AE217" s="10"/>
      <c r="AF217" s="10"/>
      <c r="AG217" s="10"/>
      <c r="AH217" s="10"/>
      <c r="AI217" s="10"/>
    </row>
    <row r="218" spans="2:35" ht="15.75">
      <c r="B218" s="280">
        <v>217</v>
      </c>
      <c r="C218" s="123" t="s">
        <v>194</v>
      </c>
      <c r="D218" s="122" t="s">
        <v>78</v>
      </c>
      <c r="E218" s="299" t="s">
        <v>88</v>
      </c>
      <c r="F218" s="126">
        <v>32</v>
      </c>
      <c r="G218" s="127">
        <v>2.4</v>
      </c>
      <c r="H218" s="515">
        <v>3</v>
      </c>
      <c r="I218" s="932"/>
      <c r="J218" s="933"/>
      <c r="K218" s="933"/>
      <c r="L218" s="933"/>
      <c r="M218" s="933"/>
      <c r="N218" s="933"/>
      <c r="O218" s="501"/>
      <c r="P218" s="512">
        <f t="shared" si="31"/>
        <v>7.8</v>
      </c>
      <c r="Q218" s="313"/>
      <c r="R218" s="64"/>
      <c r="S218" s="64"/>
      <c r="T218" s="64"/>
      <c r="U218" s="64"/>
      <c r="V218" s="64"/>
      <c r="W218" s="197"/>
      <c r="X218" s="64"/>
      <c r="Y218" s="64"/>
      <c r="Z218" s="11"/>
      <c r="AA218" s="10"/>
      <c r="AB218" s="10"/>
      <c r="AC218" s="10"/>
      <c r="AD218" s="10"/>
      <c r="AE218" s="10"/>
      <c r="AF218" s="10"/>
      <c r="AG218" s="10"/>
      <c r="AH218" s="10"/>
      <c r="AI218" s="10"/>
    </row>
    <row r="219" spans="2:35" ht="15.75">
      <c r="B219" s="253">
        <v>218</v>
      </c>
      <c r="C219" s="136" t="s">
        <v>194</v>
      </c>
      <c r="D219" s="145"/>
      <c r="E219" s="299" t="s">
        <v>89</v>
      </c>
      <c r="F219" s="126">
        <v>32</v>
      </c>
      <c r="G219" s="127">
        <v>2.06</v>
      </c>
      <c r="H219" s="515">
        <v>2</v>
      </c>
      <c r="I219" s="936" t="s">
        <v>39</v>
      </c>
      <c r="J219" s="937"/>
      <c r="K219" s="937"/>
      <c r="L219" s="937"/>
      <c r="M219" s="937"/>
      <c r="N219" s="937"/>
      <c r="O219" s="497"/>
      <c r="P219" s="508">
        <f t="shared" si="31"/>
        <v>6.4955677196069628</v>
      </c>
      <c r="Q219" s="258" t="s">
        <v>39</v>
      </c>
      <c r="R219" s="64"/>
      <c r="S219" s="64"/>
      <c r="T219" s="64"/>
      <c r="U219" s="64"/>
      <c r="V219" s="64"/>
      <c r="W219" s="197"/>
      <c r="X219" s="64"/>
      <c r="Y219" s="64"/>
      <c r="Z219" s="11"/>
      <c r="AA219" s="10"/>
      <c r="AB219" s="10"/>
      <c r="AC219" s="10"/>
      <c r="AD219" s="10"/>
      <c r="AE219" s="10"/>
      <c r="AF219" s="10"/>
      <c r="AG219" s="10"/>
      <c r="AH219" s="10"/>
      <c r="AI219" s="10"/>
    </row>
    <row r="220" spans="2:35" ht="15.75">
      <c r="B220" s="280">
        <v>219</v>
      </c>
      <c r="C220" s="123" t="s">
        <v>195</v>
      </c>
      <c r="D220" s="122" t="s">
        <v>69</v>
      </c>
      <c r="E220" s="174" t="s">
        <v>70</v>
      </c>
      <c r="F220" s="126">
        <v>32</v>
      </c>
      <c r="G220" s="127">
        <v>3.86</v>
      </c>
      <c r="H220" s="128">
        <v>2</v>
      </c>
      <c r="I220" s="316">
        <v>15.2</v>
      </c>
      <c r="J220" s="147">
        <v>38.1</v>
      </c>
      <c r="K220" s="150">
        <f t="shared" ref="K220:K237" si="33">I220/J220</f>
        <v>0.39895013123359574</v>
      </c>
      <c r="L220" s="295">
        <f t="shared" ref="L220:L237" si="34">SQRT(POWER(G220,2)+POWER(I220,2))*1.96*SQRT(2)</f>
        <v>43.46956561457683</v>
      </c>
      <c r="M220" s="317">
        <v>22.8</v>
      </c>
      <c r="N220" s="150">
        <f t="shared" ref="N220:N237" si="35">(M220-H220)/G220</f>
        <v>5.3886010362694305</v>
      </c>
      <c r="O220" s="504">
        <f t="shared" ref="O220:O237" si="36" xml:space="preserve"> ((1-NORMSDIST(N220-1.5))*1000000)/10000</f>
        <v>5.0411848591336295E-3</v>
      </c>
      <c r="P220" s="134">
        <f t="shared" si="31"/>
        <v>11.751442464650882</v>
      </c>
      <c r="Q220" s="224" t="str">
        <f t="shared" ref="Q220:Q237" si="37">IF(N220&gt;=6,"13s(N2,R1)",(IF(N220&gt;=6,"13s(N2,R1)",IF(N220&gt;=5,"13s/22s/R4s(N2,R1)",IF(N220&gt;=4,"13s/22s/R4s/41s(N4,R1/N2,R2)",IF(N220&gt;=3,"13s/22s/R4s/41s/8x(N4R2/N2R4)",IF(N220&gt;=2,"13s/22s/R4s/41s/10x(N5R2/N2R5)","Unaceptable")))))))</f>
        <v>13s/22s/R4s(N2,R1)</v>
      </c>
      <c r="R220" s="64"/>
      <c r="S220" s="64"/>
      <c r="T220" s="64"/>
      <c r="U220" s="64"/>
      <c r="V220" s="64"/>
      <c r="W220" s="197"/>
      <c r="X220" s="64"/>
      <c r="Y220" s="64"/>
      <c r="Z220" s="11"/>
      <c r="AA220" s="10"/>
      <c r="AB220" s="10"/>
      <c r="AC220" s="10"/>
      <c r="AD220" s="10"/>
      <c r="AE220" s="10"/>
      <c r="AF220" s="10"/>
      <c r="AG220" s="10"/>
      <c r="AH220" s="10"/>
      <c r="AI220" s="10"/>
    </row>
    <row r="221" spans="2:35" ht="15.75">
      <c r="B221" s="253">
        <v>220</v>
      </c>
      <c r="C221" s="136" t="s">
        <v>195</v>
      </c>
      <c r="D221" s="145"/>
      <c r="E221" s="187" t="s">
        <v>71</v>
      </c>
      <c r="F221" s="126">
        <v>32</v>
      </c>
      <c r="G221" s="127">
        <v>3.02</v>
      </c>
      <c r="H221" s="128">
        <v>0</v>
      </c>
      <c r="I221" s="308">
        <v>15.2</v>
      </c>
      <c r="J221" s="139">
        <v>38.1</v>
      </c>
      <c r="K221" s="141">
        <f t="shared" si="33"/>
        <v>0.39895013123359574</v>
      </c>
      <c r="L221" s="318">
        <f t="shared" si="34"/>
        <v>42.955795712336652</v>
      </c>
      <c r="M221" s="319">
        <v>22.8</v>
      </c>
      <c r="N221" s="141">
        <f t="shared" si="35"/>
        <v>7.5496688741721858</v>
      </c>
      <c r="O221" s="505">
        <f t="shared" si="36"/>
        <v>7.2571926246212115E-8</v>
      </c>
      <c r="P221" s="144">
        <f t="shared" si="31"/>
        <v>9.06</v>
      </c>
      <c r="Q221" s="190" t="str">
        <f t="shared" si="37"/>
        <v>13s(N2,R1)</v>
      </c>
      <c r="R221" s="64"/>
      <c r="S221" s="64"/>
      <c r="T221" s="64"/>
      <c r="U221" s="64"/>
      <c r="V221" s="64"/>
      <c r="W221" s="197"/>
      <c r="X221" s="64"/>
      <c r="Y221" s="64"/>
      <c r="Z221" s="11"/>
      <c r="AA221" s="10"/>
      <c r="AB221" s="10"/>
      <c r="AC221" s="10"/>
      <c r="AD221" s="10"/>
      <c r="AE221" s="10"/>
      <c r="AF221" s="10"/>
      <c r="AG221" s="10"/>
      <c r="AH221" s="10"/>
      <c r="AI221" s="10"/>
    </row>
    <row r="222" spans="2:35" ht="15.75">
      <c r="B222" s="280">
        <v>221</v>
      </c>
      <c r="C222" s="314" t="s">
        <v>195</v>
      </c>
      <c r="D222" s="122" t="s">
        <v>72</v>
      </c>
      <c r="E222" s="174" t="s">
        <v>70</v>
      </c>
      <c r="F222" s="126">
        <v>32</v>
      </c>
      <c r="G222" s="127">
        <v>3.25</v>
      </c>
      <c r="H222" s="128">
        <v>3</v>
      </c>
      <c r="I222" s="307">
        <v>15.2</v>
      </c>
      <c r="J222" s="129">
        <v>38.1</v>
      </c>
      <c r="K222" s="131">
        <f t="shared" si="33"/>
        <v>0.39895013123359574</v>
      </c>
      <c r="L222" s="290">
        <f t="shared" si="34"/>
        <v>43.084571809407599</v>
      </c>
      <c r="M222" s="320">
        <v>22.8</v>
      </c>
      <c r="N222" s="131">
        <f t="shared" si="35"/>
        <v>6.0923076923076929</v>
      </c>
      <c r="O222" s="504">
        <f t="shared" si="36"/>
        <v>2.1918570645151902E-4</v>
      </c>
      <c r="P222" s="134">
        <f t="shared" si="31"/>
        <v>10.201102881551583</v>
      </c>
      <c r="Q222" s="224" t="str">
        <f t="shared" si="37"/>
        <v>13s(N2,R1)</v>
      </c>
      <c r="R222" s="64"/>
      <c r="S222" s="64"/>
      <c r="T222" s="64"/>
      <c r="U222" s="64"/>
      <c r="V222" s="64"/>
      <c r="W222" s="197"/>
      <c r="X222" s="64"/>
      <c r="Y222" s="64"/>
      <c r="Z222" s="11"/>
      <c r="AA222" s="10"/>
      <c r="AB222" s="10"/>
      <c r="AC222" s="10"/>
      <c r="AD222" s="10"/>
      <c r="AE222" s="10"/>
      <c r="AF222" s="10"/>
      <c r="AG222" s="10"/>
      <c r="AH222" s="10"/>
      <c r="AI222" s="10"/>
    </row>
    <row r="223" spans="2:35" ht="15.75">
      <c r="B223" s="253">
        <v>222</v>
      </c>
      <c r="C223" s="136" t="s">
        <v>195</v>
      </c>
      <c r="D223" s="145"/>
      <c r="E223" s="187" t="s">
        <v>71</v>
      </c>
      <c r="F223" s="126">
        <v>32</v>
      </c>
      <c r="G223" s="127">
        <v>2.85</v>
      </c>
      <c r="H223" s="128">
        <v>1</v>
      </c>
      <c r="I223" s="308">
        <v>15.2</v>
      </c>
      <c r="J223" s="139">
        <v>38.1</v>
      </c>
      <c r="K223" s="141">
        <f t="shared" si="33"/>
        <v>0.39895013123359574</v>
      </c>
      <c r="L223" s="318">
        <f t="shared" si="34"/>
        <v>42.86645914931627</v>
      </c>
      <c r="M223" s="319">
        <v>22.8</v>
      </c>
      <c r="N223" s="141">
        <f t="shared" si="35"/>
        <v>7.6491228070175437</v>
      </c>
      <c r="O223" s="505">
        <f t="shared" si="36"/>
        <v>3.8956315950855469E-8</v>
      </c>
      <c r="P223" s="144">
        <f t="shared" si="31"/>
        <v>8.6082808969038656</v>
      </c>
      <c r="Q223" s="190" t="str">
        <f t="shared" si="37"/>
        <v>13s(N2,R1)</v>
      </c>
      <c r="R223" s="64"/>
      <c r="S223" s="64"/>
      <c r="T223" s="64"/>
      <c r="U223" s="64"/>
      <c r="V223" s="64"/>
      <c r="W223" s="197"/>
      <c r="X223" s="64"/>
      <c r="Y223" s="64"/>
      <c r="Z223" s="11"/>
      <c r="AA223" s="10"/>
      <c r="AB223" s="10"/>
      <c r="AC223" s="10"/>
      <c r="AD223" s="10"/>
      <c r="AE223" s="10"/>
      <c r="AF223" s="10"/>
      <c r="AG223" s="10"/>
      <c r="AH223" s="10"/>
      <c r="AI223" s="10"/>
    </row>
    <row r="224" spans="2:35" ht="15.75">
      <c r="B224" s="50">
        <v>223</v>
      </c>
      <c r="C224" s="51" t="s">
        <v>196</v>
      </c>
      <c r="D224" s="50" t="s">
        <v>82</v>
      </c>
      <c r="E224" s="191" t="s">
        <v>83</v>
      </c>
      <c r="F224" s="54">
        <v>29</v>
      </c>
      <c r="G224" s="55">
        <v>5.62</v>
      </c>
      <c r="H224" s="56">
        <v>4</v>
      </c>
      <c r="I224" s="321">
        <v>12.2</v>
      </c>
      <c r="J224" s="322">
        <v>45.6</v>
      </c>
      <c r="K224" s="323">
        <f t="shared" si="33"/>
        <v>0.26754385964912281</v>
      </c>
      <c r="L224" s="247">
        <f t="shared" si="34"/>
        <v>37.2322004463878</v>
      </c>
      <c r="M224" s="320">
        <v>21.9</v>
      </c>
      <c r="N224" s="192">
        <f t="shared" si="35"/>
        <v>3.185053380782918</v>
      </c>
      <c r="O224" s="504">
        <f t="shared" si="36"/>
        <v>4.5989136481282111</v>
      </c>
      <c r="P224" s="195">
        <f t="shared" si="31"/>
        <v>17.328000461680514</v>
      </c>
      <c r="Q224" s="196" t="str">
        <f t="shared" si="37"/>
        <v>13s/22s/R4s/41s/8x(N4R2/N2R4)</v>
      </c>
      <c r="R224" s="64"/>
      <c r="S224" s="102"/>
      <c r="T224" s="64"/>
      <c r="U224" s="64"/>
      <c r="V224" s="64"/>
      <c r="W224" s="197"/>
      <c r="X224" s="64"/>
      <c r="Y224" s="64"/>
      <c r="Z224" s="11"/>
      <c r="AA224" s="10"/>
      <c r="AB224" s="10"/>
      <c r="AC224" s="10"/>
      <c r="AD224" s="10"/>
      <c r="AE224" s="10"/>
      <c r="AF224" s="10"/>
      <c r="AG224" s="10"/>
      <c r="AH224" s="10"/>
      <c r="AI224" s="10"/>
    </row>
    <row r="225" spans="1:35" ht="15.75">
      <c r="B225" s="65">
        <v>224</v>
      </c>
      <c r="C225" s="66" t="s">
        <v>196</v>
      </c>
      <c r="D225" s="65"/>
      <c r="E225" s="198" t="s">
        <v>241</v>
      </c>
      <c r="F225" s="54">
        <v>30</v>
      </c>
      <c r="G225" s="55">
        <v>6.04</v>
      </c>
      <c r="H225" s="56">
        <v>4</v>
      </c>
      <c r="I225" s="324">
        <v>12.2</v>
      </c>
      <c r="J225" s="325">
        <v>45.6</v>
      </c>
      <c r="K225" s="326">
        <f t="shared" si="33"/>
        <v>0.26754385964912281</v>
      </c>
      <c r="L225" s="327">
        <f t="shared" si="34"/>
        <v>37.734108139983917</v>
      </c>
      <c r="M225" s="319">
        <v>21.9</v>
      </c>
      <c r="N225" s="199">
        <f t="shared" si="35"/>
        <v>2.9635761589403971</v>
      </c>
      <c r="O225" s="505">
        <f t="shared" si="36"/>
        <v>7.1654895301827013</v>
      </c>
      <c r="P225" s="202">
        <f t="shared" si="31"/>
        <v>18.556249621084536</v>
      </c>
      <c r="Q225" s="203" t="str">
        <f t="shared" si="37"/>
        <v>13s/22s/R4s/41s/10x(N5R2/N2R5)</v>
      </c>
      <c r="R225" s="64"/>
      <c r="S225" s="64"/>
      <c r="T225" s="64"/>
      <c r="U225" s="64"/>
      <c r="V225" s="64"/>
      <c r="W225" s="197"/>
      <c r="X225" s="64"/>
      <c r="Y225" s="64"/>
      <c r="Z225" s="11"/>
      <c r="AA225" s="10"/>
      <c r="AB225" s="10"/>
      <c r="AC225" s="10"/>
      <c r="AD225" s="10"/>
      <c r="AE225" s="10"/>
      <c r="AF225" s="10"/>
      <c r="AG225" s="10"/>
      <c r="AH225" s="10"/>
      <c r="AI225" s="10"/>
    </row>
    <row r="226" spans="1:35" ht="15.75">
      <c r="B226" s="50">
        <v>225</v>
      </c>
      <c r="C226" s="51" t="s">
        <v>197</v>
      </c>
      <c r="D226" s="50" t="s">
        <v>82</v>
      </c>
      <c r="E226" s="191" t="s">
        <v>83</v>
      </c>
      <c r="F226" s="54">
        <v>36</v>
      </c>
      <c r="G226" s="55">
        <v>3.21</v>
      </c>
      <c r="H226" s="56">
        <v>4</v>
      </c>
      <c r="I226" s="328">
        <v>24.7</v>
      </c>
      <c r="J226" s="329">
        <v>54.6</v>
      </c>
      <c r="K226" s="330">
        <f t="shared" si="33"/>
        <v>0.45238095238095238</v>
      </c>
      <c r="L226" s="250">
        <f t="shared" si="34"/>
        <v>69.040654321348953</v>
      </c>
      <c r="M226" s="291">
        <v>20</v>
      </c>
      <c r="N226" s="234">
        <f t="shared" si="35"/>
        <v>4.9844236760124607</v>
      </c>
      <c r="O226" s="504">
        <f t="shared" si="36"/>
        <v>2.4659905185819841E-2</v>
      </c>
      <c r="P226" s="229">
        <f t="shared" si="31"/>
        <v>10.427698691465917</v>
      </c>
      <c r="Q226" s="236" t="str">
        <f t="shared" si="37"/>
        <v>13s/22s/R4s/41s(N4,R1/N2,R2)</v>
      </c>
      <c r="R226" s="64"/>
      <c r="S226" s="331"/>
      <c r="T226" s="64"/>
      <c r="U226" s="64"/>
      <c r="V226" s="64"/>
      <c r="W226" s="197"/>
      <c r="X226" s="64"/>
      <c r="Y226" s="64"/>
      <c r="Z226" s="11"/>
      <c r="AA226" s="10"/>
      <c r="AB226" s="10"/>
      <c r="AC226" s="10"/>
      <c r="AD226" s="10"/>
      <c r="AE226" s="10"/>
      <c r="AF226" s="10"/>
      <c r="AG226" s="10"/>
      <c r="AH226" s="10"/>
      <c r="AI226" s="10"/>
    </row>
    <row r="227" spans="1:35" ht="15.75">
      <c r="B227" s="65">
        <v>226</v>
      </c>
      <c r="C227" s="66" t="s">
        <v>197</v>
      </c>
      <c r="D227" s="105"/>
      <c r="E227" s="198" t="s">
        <v>241</v>
      </c>
      <c r="F227" s="54">
        <v>34</v>
      </c>
      <c r="G227" s="55">
        <v>3.09</v>
      </c>
      <c r="H227" s="56">
        <v>5</v>
      </c>
      <c r="I227" s="324">
        <v>24.7</v>
      </c>
      <c r="J227" s="325">
        <v>54.6</v>
      </c>
      <c r="K227" s="326">
        <f t="shared" si="33"/>
        <v>0.45238095238095238</v>
      </c>
      <c r="L227" s="327">
        <f t="shared" si="34"/>
        <v>68.998575709357937</v>
      </c>
      <c r="M227" s="296">
        <v>20</v>
      </c>
      <c r="N227" s="199">
        <f t="shared" si="35"/>
        <v>4.8543689320388355</v>
      </c>
      <c r="O227" s="505">
        <f t="shared" si="36"/>
        <v>3.9773113753449607E-2</v>
      </c>
      <c r="P227" s="202">
        <f t="shared" si="31"/>
        <v>10.532468846381651</v>
      </c>
      <c r="Q227" s="203" t="str">
        <f t="shared" si="37"/>
        <v>13s/22s/R4s/41s(N4,R1/N2,R2)</v>
      </c>
      <c r="R227" s="64"/>
      <c r="S227" s="331"/>
      <c r="T227" s="64"/>
      <c r="U227" s="64"/>
      <c r="V227" s="64"/>
      <c r="W227" s="64"/>
      <c r="X227" s="64"/>
      <c r="Y227" s="64"/>
      <c r="Z227" s="11"/>
      <c r="AA227" s="10"/>
      <c r="AB227" s="10"/>
      <c r="AC227" s="10"/>
      <c r="AD227" s="10"/>
      <c r="AE227" s="10"/>
      <c r="AF227" s="10"/>
      <c r="AG227" s="10"/>
      <c r="AH227" s="10"/>
      <c r="AI227" s="10"/>
    </row>
    <row r="228" spans="1:35" ht="15.75">
      <c r="B228" s="50">
        <v>227</v>
      </c>
      <c r="C228" s="51" t="s">
        <v>198</v>
      </c>
      <c r="D228" s="50" t="s">
        <v>82</v>
      </c>
      <c r="E228" s="191" t="s">
        <v>83</v>
      </c>
      <c r="F228" s="54">
        <v>34</v>
      </c>
      <c r="G228" s="55">
        <v>2.75</v>
      </c>
      <c r="H228" s="56">
        <v>1</v>
      </c>
      <c r="I228" s="321">
        <v>6.1</v>
      </c>
      <c r="J228" s="322">
        <v>62.9</v>
      </c>
      <c r="K228" s="323">
        <f t="shared" si="33"/>
        <v>9.6979332273449917E-2</v>
      </c>
      <c r="L228" s="247">
        <f t="shared" si="34"/>
        <v>18.547131098905837</v>
      </c>
      <c r="M228" s="275">
        <v>20.8</v>
      </c>
      <c r="N228" s="192">
        <f t="shared" si="35"/>
        <v>7.2</v>
      </c>
      <c r="O228" s="504">
        <f t="shared" si="36"/>
        <v>5.9903714211273495E-7</v>
      </c>
      <c r="P228" s="195">
        <f t="shared" si="31"/>
        <v>8.3103850692973307</v>
      </c>
      <c r="Q228" s="196" t="str">
        <f t="shared" si="37"/>
        <v>13s(N2,R1)</v>
      </c>
      <c r="R228" s="64"/>
      <c r="S228" s="331"/>
      <c r="T228" s="64"/>
      <c r="U228" s="64"/>
      <c r="V228" s="64"/>
      <c r="W228" s="64"/>
      <c r="X228" s="64"/>
      <c r="Y228" s="64"/>
      <c r="Z228" s="11"/>
      <c r="AA228" s="10"/>
      <c r="AB228" s="10"/>
      <c r="AC228" s="10"/>
      <c r="AD228" s="10"/>
      <c r="AE228" s="10"/>
      <c r="AF228" s="10"/>
      <c r="AG228" s="10"/>
      <c r="AH228" s="10"/>
      <c r="AI228" s="10"/>
    </row>
    <row r="229" spans="1:35" ht="15.75">
      <c r="B229" s="65">
        <v>228</v>
      </c>
      <c r="C229" s="66" t="s">
        <v>198</v>
      </c>
      <c r="D229" s="105"/>
      <c r="E229" s="198" t="s">
        <v>241</v>
      </c>
      <c r="F229" s="54">
        <v>34</v>
      </c>
      <c r="G229" s="55">
        <v>3.27</v>
      </c>
      <c r="H229" s="56">
        <v>2</v>
      </c>
      <c r="I229" s="324">
        <v>6.1</v>
      </c>
      <c r="J229" s="325">
        <v>62.9</v>
      </c>
      <c r="K229" s="326">
        <f t="shared" si="33"/>
        <v>9.6979332273449917E-2</v>
      </c>
      <c r="L229" s="327">
        <f t="shared" si="34"/>
        <v>19.184565704753393</v>
      </c>
      <c r="M229" s="273">
        <v>20.8</v>
      </c>
      <c r="N229" s="199">
        <f t="shared" si="35"/>
        <v>5.7492354740061167</v>
      </c>
      <c r="O229" s="505">
        <f t="shared" si="36"/>
        <v>1.0725067245753728E-3</v>
      </c>
      <c r="P229" s="202">
        <f t="shared" si="31"/>
        <v>10.01179804031224</v>
      </c>
      <c r="Q229" s="203" t="str">
        <f t="shared" si="37"/>
        <v>13s/22s/R4s(N2,R1)</v>
      </c>
      <c r="R229" s="64"/>
      <c r="S229" s="331"/>
      <c r="T229" s="64"/>
      <c r="U229" s="64"/>
      <c r="V229" s="64"/>
      <c r="W229" s="64"/>
      <c r="X229" s="64"/>
      <c r="Y229" s="64"/>
      <c r="Z229" s="11"/>
      <c r="AA229" s="10"/>
      <c r="AB229" s="10"/>
      <c r="AC229" s="10"/>
      <c r="AD229" s="10"/>
      <c r="AE229" s="10"/>
      <c r="AF229" s="10"/>
      <c r="AG229" s="10"/>
      <c r="AH229" s="10"/>
      <c r="AI229" s="10"/>
    </row>
    <row r="230" spans="1:35" ht="15.75">
      <c r="B230" s="50">
        <v>229</v>
      </c>
      <c r="C230" s="51" t="s">
        <v>199</v>
      </c>
      <c r="D230" s="50" t="s">
        <v>82</v>
      </c>
      <c r="E230" s="191" t="s">
        <v>83</v>
      </c>
      <c r="F230" s="54">
        <v>32</v>
      </c>
      <c r="G230" s="55">
        <v>4.0599999999999996</v>
      </c>
      <c r="H230" s="56">
        <v>5</v>
      </c>
      <c r="I230" s="332">
        <v>16</v>
      </c>
      <c r="J230" s="322">
        <v>130.5</v>
      </c>
      <c r="K230" s="323">
        <f t="shared" si="33"/>
        <v>0.12260536398467432</v>
      </c>
      <c r="L230" s="247">
        <f t="shared" si="34"/>
        <v>45.755283798923159</v>
      </c>
      <c r="M230" s="85">
        <v>23</v>
      </c>
      <c r="N230" s="192">
        <f t="shared" si="35"/>
        <v>4.4334975369458132</v>
      </c>
      <c r="O230" s="504">
        <f t="shared" si="36"/>
        <v>0.16758315680942548</v>
      </c>
      <c r="P230" s="195">
        <f t="shared" si="31"/>
        <v>13.166335860823237</v>
      </c>
      <c r="Q230" s="196" t="str">
        <f t="shared" si="37"/>
        <v>13s/22s/R4s/41s(N4,R1/N2,R2)</v>
      </c>
      <c r="R230" s="64"/>
      <c r="S230" s="331"/>
      <c r="T230" s="64"/>
      <c r="U230" s="64"/>
      <c r="V230" s="64"/>
      <c r="W230" s="64"/>
      <c r="X230" s="64"/>
      <c r="Y230" s="64"/>
      <c r="Z230" s="11"/>
      <c r="AA230" s="10"/>
      <c r="AB230" s="10"/>
      <c r="AC230" s="10"/>
      <c r="AD230" s="10"/>
      <c r="AE230" s="10"/>
      <c r="AF230" s="10"/>
      <c r="AG230" s="10"/>
      <c r="AH230" s="10"/>
      <c r="AI230" s="10"/>
    </row>
    <row r="231" spans="1:35" ht="15.75">
      <c r="B231" s="65">
        <v>230</v>
      </c>
      <c r="C231" s="66" t="s">
        <v>199</v>
      </c>
      <c r="D231" s="65"/>
      <c r="E231" s="198" t="s">
        <v>241</v>
      </c>
      <c r="F231" s="54">
        <v>32</v>
      </c>
      <c r="G231" s="55">
        <v>3.92</v>
      </c>
      <c r="H231" s="56">
        <v>2</v>
      </c>
      <c r="I231" s="333">
        <v>16</v>
      </c>
      <c r="J231" s="325">
        <v>130.5</v>
      </c>
      <c r="K231" s="326">
        <f t="shared" si="33"/>
        <v>0.12260536398467432</v>
      </c>
      <c r="L231" s="327">
        <f t="shared" si="34"/>
        <v>45.661387675803283</v>
      </c>
      <c r="M231" s="86">
        <v>23</v>
      </c>
      <c r="N231" s="199">
        <f t="shared" si="35"/>
        <v>5.3571428571428577</v>
      </c>
      <c r="O231" s="505">
        <f t="shared" si="36"/>
        <v>5.7360060529365597E-3</v>
      </c>
      <c r="P231" s="202">
        <f t="shared" si="31"/>
        <v>11.928855770777011</v>
      </c>
      <c r="Q231" s="203" t="str">
        <f>IF(N231&gt;=6,"13s(N2,R1)",(IF(N231&gt;=6,"13s(N2,R1)",IF(N231&gt;=5,"13s/22s/R4s(N2,R1)",IF(N231&gt;=4,"13s/22s/R4s/41s(N4,R1/N2,R2)",IF(N231&gt;=3,"13s/22s/R4s/41s/8x(N4R2/N2R4)",IF(N231&gt;=2,"13s/22s/R4s/41s/10x(N5R2/N2R5)","Unaceptable")))))))</f>
        <v>13s/22s/R4s(N2,R1)</v>
      </c>
      <c r="R231" s="64"/>
      <c r="S231" s="331"/>
      <c r="T231" s="64"/>
      <c r="U231" s="64"/>
      <c r="V231" s="64"/>
      <c r="W231" s="64"/>
      <c r="X231" s="64"/>
      <c r="Y231" s="64"/>
      <c r="Z231" s="11"/>
      <c r="AA231" s="10"/>
      <c r="AB231" s="10"/>
      <c r="AC231" s="10"/>
      <c r="AD231" s="10"/>
      <c r="AE231" s="10"/>
      <c r="AF231" s="10"/>
      <c r="AG231" s="10"/>
      <c r="AH231" s="10"/>
      <c r="AI231" s="10"/>
    </row>
    <row r="232" spans="1:35" ht="15.75">
      <c r="B232" s="50">
        <v>231</v>
      </c>
      <c r="C232" s="51" t="s">
        <v>200</v>
      </c>
      <c r="D232" s="50" t="s">
        <v>82</v>
      </c>
      <c r="E232" s="191" t="s">
        <v>83</v>
      </c>
      <c r="F232" s="54">
        <v>36</v>
      </c>
      <c r="G232" s="55">
        <v>3.69</v>
      </c>
      <c r="H232" s="56">
        <v>6</v>
      </c>
      <c r="I232" s="321">
        <v>12.7</v>
      </c>
      <c r="J232" s="322">
        <v>55.6</v>
      </c>
      <c r="K232" s="323">
        <f t="shared" si="33"/>
        <v>0.22841726618705033</v>
      </c>
      <c r="L232" s="247">
        <f t="shared" si="34"/>
        <v>36.658403504790009</v>
      </c>
      <c r="M232" s="219">
        <v>24</v>
      </c>
      <c r="N232" s="192">
        <f t="shared" si="35"/>
        <v>4.8780487804878048</v>
      </c>
      <c r="O232" s="504">
        <f t="shared" si="36"/>
        <v>3.6501064755212198E-2</v>
      </c>
      <c r="P232" s="195">
        <f t="shared" si="31"/>
        <v>12.591461392546934</v>
      </c>
      <c r="Q232" s="196" t="str">
        <f t="shared" si="37"/>
        <v>13s/22s/R4s/41s(N4,R1/N2,R2)</v>
      </c>
      <c r="R232" s="64"/>
      <c r="S232" s="331"/>
      <c r="T232" s="64"/>
      <c r="U232" s="64"/>
      <c r="V232" s="64"/>
      <c r="W232" s="64"/>
      <c r="X232" s="64"/>
      <c r="Y232" s="64"/>
      <c r="Z232" s="11"/>
      <c r="AA232" s="10"/>
      <c r="AB232" s="10"/>
      <c r="AC232" s="10"/>
      <c r="AD232" s="10"/>
      <c r="AE232" s="10"/>
      <c r="AF232" s="10"/>
      <c r="AG232" s="10"/>
      <c r="AH232" s="10"/>
      <c r="AI232" s="10"/>
    </row>
    <row r="233" spans="1:35" ht="15.75">
      <c r="A233" s="3"/>
      <c r="B233" s="65">
        <v>232</v>
      </c>
      <c r="C233" s="66" t="s">
        <v>200</v>
      </c>
      <c r="D233" s="67"/>
      <c r="E233" s="198" t="s">
        <v>241</v>
      </c>
      <c r="F233" s="54">
        <v>34</v>
      </c>
      <c r="G233" s="55">
        <v>3.76</v>
      </c>
      <c r="H233" s="56">
        <v>9</v>
      </c>
      <c r="I233" s="324">
        <v>12.7</v>
      </c>
      <c r="J233" s="325">
        <v>55.6</v>
      </c>
      <c r="K233" s="326">
        <f t="shared" si="33"/>
        <v>0.22841726618705033</v>
      </c>
      <c r="L233" s="327">
        <f t="shared" si="34"/>
        <v>36.713013174077659</v>
      </c>
      <c r="M233" s="220">
        <v>24</v>
      </c>
      <c r="N233" s="199">
        <f t="shared" si="35"/>
        <v>3.9893617021276597</v>
      </c>
      <c r="O233" s="505">
        <f t="shared" si="36"/>
        <v>0.63986348206558352</v>
      </c>
      <c r="P233" s="202">
        <f t="shared" si="31"/>
        <v>14.430467767886112</v>
      </c>
      <c r="Q233" s="203" t="str">
        <f t="shared" si="37"/>
        <v>13s/22s/R4s/41s/8x(N4R2/N2R4)</v>
      </c>
      <c r="R233" s="64"/>
      <c r="S233" s="102"/>
      <c r="T233" s="64"/>
      <c r="U233" s="64"/>
      <c r="V233" s="64"/>
      <c r="W233" s="64"/>
      <c r="X233" s="64"/>
      <c r="Y233" s="64"/>
      <c r="Z233" s="11"/>
      <c r="AA233" s="10"/>
      <c r="AB233" s="10"/>
      <c r="AC233" s="10"/>
      <c r="AD233" s="10"/>
      <c r="AE233" s="10"/>
      <c r="AF233" s="10"/>
      <c r="AG233" s="10"/>
      <c r="AH233" s="10"/>
      <c r="AI233" s="10"/>
    </row>
    <row r="234" spans="1:35" ht="15.75">
      <c r="B234" s="50">
        <v>233</v>
      </c>
      <c r="C234" s="51" t="s">
        <v>201</v>
      </c>
      <c r="D234" s="50" t="s">
        <v>82</v>
      </c>
      <c r="E234" s="191" t="s">
        <v>83</v>
      </c>
      <c r="F234" s="54">
        <v>32</v>
      </c>
      <c r="G234" s="55">
        <v>3.13</v>
      </c>
      <c r="H234" s="56">
        <v>7.0000000000000009</v>
      </c>
      <c r="I234" s="321">
        <v>18.100000000000001</v>
      </c>
      <c r="J234" s="322">
        <v>72.400000000000006</v>
      </c>
      <c r="K234" s="323">
        <f t="shared" si="33"/>
        <v>0.25</v>
      </c>
      <c r="L234" s="247">
        <f t="shared" si="34"/>
        <v>50.915269753581796</v>
      </c>
      <c r="M234" s="112">
        <v>25</v>
      </c>
      <c r="N234" s="192">
        <f t="shared" si="35"/>
        <v>5.7507987220447285</v>
      </c>
      <c r="O234" s="504">
        <f t="shared" si="36"/>
        <v>1.0650476486628868E-3</v>
      </c>
      <c r="P234" s="195">
        <f t="shared" si="31"/>
        <v>11.71204935098892</v>
      </c>
      <c r="Q234" s="196" t="str">
        <f t="shared" si="37"/>
        <v>13s/22s/R4s(N2,R1)</v>
      </c>
      <c r="R234" s="64"/>
      <c r="S234" s="102"/>
      <c r="T234" s="64"/>
      <c r="U234" s="64"/>
      <c r="V234" s="64"/>
      <c r="W234" s="64"/>
      <c r="X234" s="64"/>
      <c r="Y234" s="64"/>
      <c r="Z234" s="11"/>
      <c r="AA234" s="10"/>
      <c r="AB234" s="10"/>
      <c r="AC234" s="10"/>
      <c r="AD234" s="10"/>
      <c r="AE234" s="10"/>
      <c r="AF234" s="10"/>
      <c r="AG234" s="10"/>
      <c r="AH234" s="10"/>
      <c r="AI234" s="10"/>
    </row>
    <row r="235" spans="1:35" ht="15.75">
      <c r="B235" s="65">
        <v>234</v>
      </c>
      <c r="C235" s="66" t="s">
        <v>201</v>
      </c>
      <c r="D235" s="67"/>
      <c r="E235" s="198" t="s">
        <v>241</v>
      </c>
      <c r="F235" s="54">
        <v>33</v>
      </c>
      <c r="G235" s="55">
        <v>3.77</v>
      </c>
      <c r="H235" s="56">
        <v>7.0000000000000009</v>
      </c>
      <c r="I235" s="324">
        <v>18.100000000000001</v>
      </c>
      <c r="J235" s="325">
        <v>72.400000000000006</v>
      </c>
      <c r="K235" s="326">
        <f t="shared" si="33"/>
        <v>0.25</v>
      </c>
      <c r="L235" s="327">
        <f t="shared" si="34"/>
        <v>51.247377545392517</v>
      </c>
      <c r="M235" s="112">
        <v>25</v>
      </c>
      <c r="N235" s="199">
        <f t="shared" si="35"/>
        <v>4.7745358090185679</v>
      </c>
      <c r="O235" s="505">
        <f t="shared" si="36"/>
        <v>5.2917862254253656E-2</v>
      </c>
      <c r="P235" s="202">
        <f t="shared" si="31"/>
        <v>13.30098116681623</v>
      </c>
      <c r="Q235" s="203" t="str">
        <f t="shared" si="37"/>
        <v>13s/22s/R4s/41s(N4,R1/N2,R2)</v>
      </c>
      <c r="R235" s="64"/>
      <c r="S235" s="102"/>
      <c r="T235" s="64"/>
      <c r="U235" s="64"/>
      <c r="V235" s="64"/>
      <c r="W235" s="197"/>
      <c r="X235" s="64"/>
      <c r="Y235" s="64"/>
      <c r="Z235" s="11"/>
      <c r="AA235" s="10"/>
      <c r="AB235" s="10"/>
      <c r="AC235" s="10"/>
      <c r="AD235" s="10"/>
      <c r="AE235" s="10"/>
      <c r="AF235" s="10"/>
      <c r="AG235" s="10"/>
      <c r="AH235" s="10"/>
      <c r="AI235" s="10"/>
    </row>
    <row r="236" spans="1:35" ht="15.75">
      <c r="B236" s="50">
        <v>235</v>
      </c>
      <c r="C236" s="51" t="s">
        <v>202</v>
      </c>
      <c r="D236" s="50" t="s">
        <v>82</v>
      </c>
      <c r="E236" s="191" t="s">
        <v>83</v>
      </c>
      <c r="F236" s="54">
        <v>31</v>
      </c>
      <c r="G236" s="55">
        <v>3.49</v>
      </c>
      <c r="H236" s="56">
        <v>1</v>
      </c>
      <c r="I236" s="321">
        <v>22.2</v>
      </c>
      <c r="J236" s="322">
        <v>31.1</v>
      </c>
      <c r="K236" s="323">
        <f t="shared" si="33"/>
        <v>0.7138263665594855</v>
      </c>
      <c r="L236" s="247">
        <f>SQRT(POWER(G236,2)+POWER(I236,2))*1.96*SQRT(2)</f>
        <v>62.291014057566926</v>
      </c>
      <c r="M236" s="275">
        <v>27.9</v>
      </c>
      <c r="N236" s="192">
        <f>(M236-H236)/G236</f>
        <v>7.707736389684813</v>
      </c>
      <c r="O236" s="504">
        <f t="shared" si="36"/>
        <v>2.6876612047033177E-8</v>
      </c>
      <c r="P236" s="195">
        <f>SQRT(POWER(3,2)*POWER(G236,2)+POWER(H236,2))</f>
        <v>10.517647075273063</v>
      </c>
      <c r="Q236" s="196" t="str">
        <f t="shared" si="37"/>
        <v>13s(N2,R1)</v>
      </c>
      <c r="R236" s="64"/>
      <c r="S236" s="102"/>
      <c r="T236" s="64"/>
      <c r="U236" s="64"/>
      <c r="V236" s="64"/>
      <c r="W236" s="197"/>
      <c r="X236" s="64"/>
      <c r="Y236" s="64"/>
      <c r="Z236" s="11"/>
      <c r="AA236" s="10"/>
      <c r="AB236" s="10"/>
      <c r="AC236" s="10"/>
      <c r="AD236" s="10"/>
      <c r="AE236" s="10"/>
      <c r="AF236" s="10"/>
      <c r="AG236" s="10"/>
      <c r="AH236" s="10"/>
      <c r="AI236" s="10"/>
    </row>
    <row r="237" spans="1:35" ht="15.75">
      <c r="B237" s="65">
        <v>236</v>
      </c>
      <c r="C237" s="66" t="s">
        <v>202</v>
      </c>
      <c r="D237" s="67"/>
      <c r="E237" s="198" t="s">
        <v>241</v>
      </c>
      <c r="F237" s="54">
        <v>31</v>
      </c>
      <c r="G237" s="55">
        <v>2.76</v>
      </c>
      <c r="H237" s="56">
        <v>0</v>
      </c>
      <c r="I237" s="328">
        <v>22.2</v>
      </c>
      <c r="J237" s="329">
        <v>31.1</v>
      </c>
      <c r="K237" s="330">
        <f t="shared" si="33"/>
        <v>0.7138263665594855</v>
      </c>
      <c r="L237" s="250">
        <f t="shared" si="34"/>
        <v>62.008997994807167</v>
      </c>
      <c r="M237" s="270">
        <v>27.9</v>
      </c>
      <c r="N237" s="234">
        <f t="shared" si="35"/>
        <v>10.108695652173914</v>
      </c>
      <c r="O237" s="505">
        <f t="shared" si="36"/>
        <v>0</v>
      </c>
      <c r="P237" s="202">
        <f t="shared" si="31"/>
        <v>8.2799999999999994</v>
      </c>
      <c r="Q237" s="236" t="str">
        <f t="shared" si="37"/>
        <v>13s(N2,R1)</v>
      </c>
      <c r="R237" s="64"/>
      <c r="S237" s="64"/>
      <c r="T237" s="64"/>
      <c r="U237" s="64"/>
      <c r="V237" s="64"/>
      <c r="W237" s="197"/>
      <c r="X237" s="64"/>
      <c r="Y237" s="64"/>
      <c r="Z237" s="11"/>
      <c r="AA237" s="10"/>
      <c r="AB237" s="10"/>
      <c r="AC237" s="10"/>
      <c r="AD237" s="10"/>
      <c r="AE237" s="10"/>
      <c r="AF237" s="10"/>
      <c r="AG237" s="10"/>
      <c r="AH237" s="10"/>
      <c r="AI237" s="10"/>
    </row>
    <row r="238" spans="1:35" ht="15.75">
      <c r="B238" s="50">
        <v>237</v>
      </c>
      <c r="C238" s="51" t="s">
        <v>203</v>
      </c>
      <c r="D238" s="50" t="s">
        <v>82</v>
      </c>
      <c r="E238" s="191" t="s">
        <v>83</v>
      </c>
      <c r="F238" s="54">
        <v>33</v>
      </c>
      <c r="G238" s="55">
        <v>2.82</v>
      </c>
      <c r="H238" s="518">
        <v>2</v>
      </c>
      <c r="I238" s="934"/>
      <c r="J238" s="935"/>
      <c r="K238" s="935"/>
      <c r="L238" s="935"/>
      <c r="M238" s="935"/>
      <c r="N238" s="935"/>
      <c r="O238" s="499"/>
      <c r="P238" s="509">
        <f t="shared" si="31"/>
        <v>8.6931927391494082</v>
      </c>
      <c r="Q238" s="279"/>
      <c r="R238" s="64"/>
      <c r="S238" s="64"/>
      <c r="T238" s="64"/>
      <c r="U238" s="64"/>
      <c r="V238" s="64"/>
      <c r="W238" s="197"/>
      <c r="X238" s="64"/>
      <c r="Y238" s="64"/>
      <c r="Z238" s="11"/>
      <c r="AA238" s="10"/>
      <c r="AB238" s="10"/>
      <c r="AC238" s="10"/>
      <c r="AD238" s="10"/>
      <c r="AE238" s="10"/>
      <c r="AF238" s="10"/>
      <c r="AG238" s="10"/>
      <c r="AH238" s="10"/>
      <c r="AI238" s="10"/>
    </row>
    <row r="239" spans="1:35" ht="15.75">
      <c r="B239" s="65">
        <v>238</v>
      </c>
      <c r="C239" s="66" t="s">
        <v>203</v>
      </c>
      <c r="D239" s="67"/>
      <c r="E239" s="198" t="s">
        <v>241</v>
      </c>
      <c r="F239" s="54">
        <v>33</v>
      </c>
      <c r="G239" s="55">
        <v>2.57</v>
      </c>
      <c r="H239" s="518">
        <v>2</v>
      </c>
      <c r="I239" s="936" t="s">
        <v>39</v>
      </c>
      <c r="J239" s="937"/>
      <c r="K239" s="937"/>
      <c r="L239" s="937"/>
      <c r="M239" s="937"/>
      <c r="N239" s="937"/>
      <c r="O239" s="497"/>
      <c r="P239" s="510">
        <f t="shared" si="31"/>
        <v>7.9651804750426081</v>
      </c>
      <c r="Q239" s="258" t="s">
        <v>39</v>
      </c>
      <c r="R239" s="64"/>
      <c r="S239" s="64"/>
      <c r="T239" s="64"/>
      <c r="U239" s="64"/>
      <c r="V239" s="64"/>
      <c r="W239" s="197"/>
      <c r="X239" s="64"/>
      <c r="Y239" s="64"/>
      <c r="Z239" s="11"/>
      <c r="AA239" s="10"/>
      <c r="AB239" s="10"/>
      <c r="AC239" s="10"/>
      <c r="AD239" s="10"/>
      <c r="AE239" s="10"/>
      <c r="AF239" s="10"/>
      <c r="AG239" s="10"/>
      <c r="AH239" s="10"/>
      <c r="AI239" s="10"/>
    </row>
    <row r="240" spans="1:35" ht="15.75">
      <c r="B240" s="50">
        <v>239</v>
      </c>
      <c r="C240" s="51" t="s">
        <v>204</v>
      </c>
      <c r="D240" s="50" t="s">
        <v>82</v>
      </c>
      <c r="E240" s="191" t="s">
        <v>83</v>
      </c>
      <c r="F240" s="54">
        <v>33</v>
      </c>
      <c r="G240" s="55">
        <v>2.82</v>
      </c>
      <c r="H240" s="56">
        <v>2</v>
      </c>
      <c r="I240" s="328"/>
      <c r="J240" s="328"/>
      <c r="K240" s="337"/>
      <c r="L240" s="338"/>
      <c r="M240" s="335">
        <v>15</v>
      </c>
      <c r="N240" s="234">
        <f t="shared" ref="N240:N243" si="38">(M240-H240)/G240</f>
        <v>4.6099290780141846</v>
      </c>
      <c r="O240" s="504">
        <f t="shared" ref="O240:O243" si="39" xml:space="preserve"> ((1-NORMSDIST(N240-1.5))*1000000)/10000</f>
        <v>9.3566135016720509E-2</v>
      </c>
      <c r="P240" s="195">
        <f t="shared" si="31"/>
        <v>8.6931927391494082</v>
      </c>
      <c r="Q240" s="236" t="str">
        <f>IF(N240&gt;=6,"13s(N2,R1)",(IF(N240&gt;=6,"13s(N2,R1)",IF(N240&gt;=5,"13s/22s/R4s(N2,R1)",IF(N240&gt;=4,"13s/22s/R4s/41s(N4,R1/N2,R2)",IF(N240&gt;=3,"13s/22s/R4s/41s/8x(N4R2/N2R4)",IF(N240&gt;=2,"13s/22s/R4s/41s/10x(N5R2/N2R5)","Unaceptable")))))))</f>
        <v>13s/22s/R4s/41s(N4,R1/N2,R2)</v>
      </c>
      <c r="R240" s="64"/>
      <c r="S240" s="64"/>
      <c r="T240" s="64"/>
      <c r="U240" s="64"/>
      <c r="V240" s="64"/>
      <c r="W240" s="197"/>
      <c r="X240" s="64"/>
      <c r="Y240" s="64"/>
      <c r="Z240" s="11"/>
      <c r="AA240" s="10"/>
      <c r="AB240" s="10"/>
      <c r="AC240" s="10"/>
      <c r="AD240" s="10"/>
      <c r="AE240" s="10"/>
      <c r="AF240" s="10"/>
      <c r="AG240" s="10"/>
      <c r="AH240" s="10"/>
      <c r="AI240" s="10"/>
    </row>
    <row r="241" spans="2:35" ht="15.75">
      <c r="B241" s="65">
        <v>240</v>
      </c>
      <c r="C241" s="66" t="s">
        <v>204</v>
      </c>
      <c r="D241" s="67"/>
      <c r="E241" s="198" t="s">
        <v>241</v>
      </c>
      <c r="F241" s="54">
        <v>33</v>
      </c>
      <c r="G241" s="55">
        <v>2.2999999999999998</v>
      </c>
      <c r="H241" s="56">
        <v>3</v>
      </c>
      <c r="I241" s="937" t="s">
        <v>39</v>
      </c>
      <c r="J241" s="937"/>
      <c r="K241" s="937"/>
      <c r="L241" s="938"/>
      <c r="M241" s="336">
        <v>15</v>
      </c>
      <c r="N241" s="199">
        <f t="shared" si="38"/>
        <v>5.2173913043478262</v>
      </c>
      <c r="O241" s="505">
        <f t="shared" si="39"/>
        <v>1.0064527242636956E-2</v>
      </c>
      <c r="P241" s="202">
        <f t="shared" si="31"/>
        <v>7.5239617223906707</v>
      </c>
      <c r="Q241" s="236" t="str">
        <f>IF(N241&gt;=6,"13s(N2,R1)",(IF(N241&gt;=6,"13s(N2,R1)",IF(N241&gt;=5,"13s/22s/R4s(N2,R1)",IF(N241&gt;=4,"13s/22s/R4s/41s(N4,R1/N2,R2)",IF(N241&gt;=3,"13s/22s/R4s/41s/8x(N4R2/N2R4)",IF(N241&gt;=2,"13s/22s/R4s/41s/10x(N5R2/N2R5)","Unaceptable")))))))</f>
        <v>13s/22s/R4s(N2,R1)</v>
      </c>
      <c r="R241" s="64"/>
      <c r="S241" s="64"/>
      <c r="T241" s="64"/>
      <c r="U241" s="64"/>
      <c r="V241" s="64"/>
      <c r="W241" s="197"/>
      <c r="X241" s="64"/>
      <c r="Y241" s="64"/>
      <c r="Z241" s="11"/>
      <c r="AA241" s="10"/>
      <c r="AB241" s="10"/>
      <c r="AC241" s="10"/>
      <c r="AD241" s="10"/>
      <c r="AE241" s="10"/>
      <c r="AF241" s="10"/>
      <c r="AG241" s="10"/>
      <c r="AH241" s="10"/>
      <c r="AI241" s="10"/>
    </row>
    <row r="242" spans="2:35" ht="15.75">
      <c r="B242" s="50">
        <v>241</v>
      </c>
      <c r="C242" s="51" t="s">
        <v>205</v>
      </c>
      <c r="D242" s="50" t="s">
        <v>82</v>
      </c>
      <c r="E242" s="191" t="s">
        <v>83</v>
      </c>
      <c r="F242" s="54">
        <v>33</v>
      </c>
      <c r="G242" s="55">
        <v>3.41</v>
      </c>
      <c r="H242" s="56">
        <v>1</v>
      </c>
      <c r="I242" s="328"/>
      <c r="J242" s="328"/>
      <c r="K242" s="337"/>
      <c r="L242" s="338"/>
      <c r="M242" s="339">
        <v>10</v>
      </c>
      <c r="N242" s="234">
        <f t="shared" si="38"/>
        <v>2.6392961876832843</v>
      </c>
      <c r="O242" s="504">
        <f t="shared" si="39"/>
        <v>12.728981897053471</v>
      </c>
      <c r="P242" s="195">
        <f t="shared" si="31"/>
        <v>10.278759652798582</v>
      </c>
      <c r="Q242" s="196" t="str">
        <f>IF(N242&gt;=6,"13s(N2,R1)",(IF(N242&gt;=6,"13s(N2,R1)",IF(N242&gt;=5,"13s/22s/R4s(N2,R1)",IF(N242&gt;=4,"13s/22s/R4s/41s(N4,R1/N2,R2)",IF(N242&gt;=3,"13s/22s/R4s/41s/8x(N4R2/N2R4)",IF(N242&gt;=2,"13s/22s/R4s/41s/10x(N5R2/N2R5)","Unaceptable")))))))</f>
        <v>13s/22s/R4s/41s/10x(N5R2/N2R5)</v>
      </c>
      <c r="R242" s="64"/>
      <c r="S242" s="64"/>
      <c r="T242" s="64"/>
      <c r="U242" s="64"/>
      <c r="V242" s="64"/>
      <c r="W242" s="197"/>
      <c r="X242" s="64"/>
      <c r="Y242" s="64"/>
      <c r="Z242" s="11"/>
      <c r="AA242" s="10"/>
      <c r="AB242" s="10"/>
      <c r="AC242" s="10"/>
      <c r="AD242" s="10"/>
      <c r="AE242" s="10"/>
      <c r="AF242" s="10"/>
      <c r="AG242" s="10"/>
      <c r="AH242" s="10"/>
      <c r="AI242" s="10"/>
    </row>
    <row r="243" spans="2:35" ht="15.75">
      <c r="B243" s="65">
        <v>242</v>
      </c>
      <c r="C243" s="66" t="s">
        <v>205</v>
      </c>
      <c r="D243" s="67"/>
      <c r="E243" s="198" t="s">
        <v>241</v>
      </c>
      <c r="F243" s="54">
        <v>33</v>
      </c>
      <c r="G243" s="55">
        <v>4.24</v>
      </c>
      <c r="H243" s="56">
        <v>0</v>
      </c>
      <c r="I243" s="948" t="s">
        <v>39</v>
      </c>
      <c r="J243" s="948"/>
      <c r="K243" s="948"/>
      <c r="L243" s="949"/>
      <c r="M243" s="335">
        <v>10</v>
      </c>
      <c r="N243" s="234">
        <f t="shared" si="38"/>
        <v>2.3584905660377355</v>
      </c>
      <c r="O243" s="505">
        <f t="shared" si="39"/>
        <v>19.531081877885203</v>
      </c>
      <c r="P243" s="202">
        <f t="shared" si="31"/>
        <v>12.72</v>
      </c>
      <c r="Q243" s="236" t="str">
        <f>IF(N243&gt;=6,"13s(N2,R1)",(IF(N243&gt;=6,"13s(N2,R1)",IF(N243&gt;=5,"13s/22s/R4s(N2,R1)",IF(N243&gt;=4,"13s/22s/R4s/41s(N4,R1/N2,R2)",IF(N243&gt;=3,"13s/22s/R4s/41s/8x(N4R2/N2R4)",IF(N243&gt;=2,"13s/22s/R4s/41s/10x(N5R2/N2R5)","Unaceptable")))))))</f>
        <v>13s/22s/R4s/41s/10x(N5R2/N2R5)</v>
      </c>
      <c r="R243" s="64"/>
      <c r="S243" s="64"/>
      <c r="T243" s="64"/>
      <c r="U243" s="64"/>
      <c r="V243" s="64"/>
      <c r="W243" s="197"/>
      <c r="X243" s="64"/>
      <c r="Y243" s="64"/>
      <c r="Z243" s="11"/>
      <c r="AA243" s="10"/>
      <c r="AB243" s="10"/>
      <c r="AC243" s="10"/>
      <c r="AD243" s="10"/>
      <c r="AE243" s="10"/>
      <c r="AF243" s="10"/>
      <c r="AG243" s="10"/>
      <c r="AH243" s="10"/>
      <c r="AI243" s="10"/>
    </row>
    <row r="244" spans="2:35" ht="15.75">
      <c r="B244" s="50">
        <v>243</v>
      </c>
      <c r="C244" s="51" t="s">
        <v>206</v>
      </c>
      <c r="D244" s="50" t="s">
        <v>82</v>
      </c>
      <c r="E244" s="191" t="s">
        <v>70</v>
      </c>
      <c r="F244" s="54">
        <v>32</v>
      </c>
      <c r="G244" s="55">
        <v>2.68</v>
      </c>
      <c r="H244" s="518">
        <v>2</v>
      </c>
      <c r="I244" s="934"/>
      <c r="J244" s="935"/>
      <c r="K244" s="935"/>
      <c r="L244" s="935"/>
      <c r="M244" s="935"/>
      <c r="N244" s="935"/>
      <c r="O244" s="499"/>
      <c r="P244" s="509">
        <f t="shared" si="31"/>
        <v>8.2850226312304063</v>
      </c>
      <c r="Q244" s="279"/>
      <c r="R244" s="64"/>
      <c r="S244" s="64"/>
      <c r="T244" s="64"/>
      <c r="U244" s="64"/>
      <c r="V244" s="64"/>
      <c r="W244" s="197"/>
      <c r="X244" s="64"/>
      <c r="Y244" s="64"/>
      <c r="Z244" s="11"/>
      <c r="AA244" s="10"/>
      <c r="AB244" s="10"/>
      <c r="AC244" s="10"/>
      <c r="AD244" s="10"/>
      <c r="AE244" s="10"/>
      <c r="AF244" s="10"/>
      <c r="AG244" s="10"/>
      <c r="AH244" s="10"/>
      <c r="AI244" s="10"/>
    </row>
    <row r="245" spans="2:35" ht="15.75">
      <c r="B245" s="65">
        <v>244</v>
      </c>
      <c r="C245" s="66" t="s">
        <v>206</v>
      </c>
      <c r="D245" s="67"/>
      <c r="E245" s="198" t="s">
        <v>71</v>
      </c>
      <c r="F245" s="54">
        <v>32</v>
      </c>
      <c r="G245" s="55">
        <v>2.58</v>
      </c>
      <c r="H245" s="518">
        <v>2</v>
      </c>
      <c r="I245" s="936" t="s">
        <v>39</v>
      </c>
      <c r="J245" s="937"/>
      <c r="K245" s="937"/>
      <c r="L245" s="937"/>
      <c r="M245" s="937"/>
      <c r="N245" s="937"/>
      <c r="O245" s="497"/>
      <c r="P245" s="510">
        <f t="shared" si="31"/>
        <v>7.9942229140798924</v>
      </c>
      <c r="Q245" s="258" t="s">
        <v>39</v>
      </c>
      <c r="R245" s="64"/>
      <c r="S245" s="64"/>
      <c r="T245" s="64"/>
      <c r="U245" s="64"/>
      <c r="V245" s="64"/>
      <c r="W245" s="197"/>
      <c r="X245" s="64"/>
      <c r="Y245" s="64"/>
      <c r="Z245" s="11"/>
      <c r="AA245" s="10"/>
      <c r="AB245" s="10"/>
      <c r="AC245" s="10"/>
      <c r="AD245" s="10"/>
      <c r="AE245" s="10"/>
      <c r="AF245" s="10"/>
      <c r="AG245" s="10"/>
      <c r="AH245" s="10"/>
      <c r="AI245" s="10"/>
    </row>
    <row r="246" spans="2:35" ht="15.75">
      <c r="B246" s="50">
        <v>245</v>
      </c>
      <c r="C246" s="51" t="s">
        <v>207</v>
      </c>
      <c r="D246" s="50" t="s">
        <v>82</v>
      </c>
      <c r="E246" s="191" t="s">
        <v>90</v>
      </c>
      <c r="F246" s="54">
        <v>32</v>
      </c>
      <c r="G246" s="55">
        <v>3.74</v>
      </c>
      <c r="H246" s="518">
        <v>5</v>
      </c>
      <c r="I246" s="934"/>
      <c r="J246" s="935"/>
      <c r="K246" s="935"/>
      <c r="L246" s="935"/>
      <c r="M246" s="935"/>
      <c r="N246" s="935"/>
      <c r="O246" s="499"/>
      <c r="P246" s="509">
        <f t="shared" si="31"/>
        <v>12.283663948513082</v>
      </c>
      <c r="Q246" s="340"/>
      <c r="R246" s="64"/>
      <c r="S246" s="64"/>
      <c r="T246" s="64"/>
      <c r="U246" s="64"/>
      <c r="V246" s="64"/>
      <c r="W246" s="197"/>
      <c r="X246" s="64"/>
      <c r="Y246" s="64"/>
      <c r="Z246" s="11"/>
      <c r="AA246" s="10"/>
      <c r="AB246" s="10"/>
      <c r="AC246" s="10"/>
      <c r="AD246" s="10"/>
      <c r="AE246" s="10"/>
      <c r="AF246" s="10"/>
      <c r="AG246" s="10"/>
      <c r="AH246" s="10"/>
      <c r="AI246" s="10"/>
    </row>
    <row r="247" spans="2:35" ht="15.75">
      <c r="B247" s="65">
        <v>246</v>
      </c>
      <c r="C247" s="66" t="s">
        <v>207</v>
      </c>
      <c r="D247" s="67"/>
      <c r="E247" s="198" t="s">
        <v>91</v>
      </c>
      <c r="F247" s="54">
        <v>32</v>
      </c>
      <c r="G247" s="55">
        <v>4.59</v>
      </c>
      <c r="H247" s="518">
        <v>4</v>
      </c>
      <c r="I247" s="936" t="s">
        <v>39</v>
      </c>
      <c r="J247" s="937"/>
      <c r="K247" s="937"/>
      <c r="L247" s="937"/>
      <c r="M247" s="937"/>
      <c r="N247" s="937"/>
      <c r="O247" s="497"/>
      <c r="P247" s="510">
        <f t="shared" si="31"/>
        <v>14.339208485826545</v>
      </c>
      <c r="Q247" s="258" t="s">
        <v>39</v>
      </c>
      <c r="R247" s="64"/>
      <c r="S247" s="64"/>
      <c r="T247" s="64"/>
      <c r="U247" s="64"/>
      <c r="V247" s="64"/>
      <c r="W247" s="197"/>
      <c r="X247" s="64"/>
      <c r="Y247" s="64"/>
      <c r="Z247" s="11"/>
      <c r="AA247" s="10"/>
      <c r="AB247" s="10"/>
      <c r="AC247" s="10"/>
      <c r="AD247" s="10"/>
      <c r="AE247" s="10"/>
      <c r="AF247" s="10"/>
      <c r="AG247" s="10"/>
      <c r="AH247" s="10"/>
      <c r="AI247" s="10"/>
    </row>
    <row r="248" spans="2:35" ht="15.75">
      <c r="B248" s="122">
        <v>247</v>
      </c>
      <c r="C248" s="123" t="s">
        <v>208</v>
      </c>
      <c r="D248" s="122" t="s">
        <v>73</v>
      </c>
      <c r="E248" s="174" t="s">
        <v>92</v>
      </c>
      <c r="F248" s="126">
        <v>27</v>
      </c>
      <c r="G248" s="127">
        <v>7.08</v>
      </c>
      <c r="H248" s="128">
        <v>6</v>
      </c>
      <c r="I248" s="292">
        <v>24</v>
      </c>
      <c r="J248" s="293">
        <v>73</v>
      </c>
      <c r="K248" s="294">
        <f>I248/J248</f>
        <v>0.32876712328767121</v>
      </c>
      <c r="L248" s="295">
        <f>SQRT(POWER(G248,2)+POWER(I248,2))*1.96*SQRT(2)</f>
        <v>69.358880876784639</v>
      </c>
      <c r="M248" s="270">
        <v>39</v>
      </c>
      <c r="N248" s="150">
        <f t="shared" ref="N248:N259" si="40">(M248-H248)/G248</f>
        <v>4.6610169491525424</v>
      </c>
      <c r="O248" s="504">
        <f t="shared" ref="O248:O259" si="41" xml:space="preserve"> ((1-NORMSDIST(N248-1.5))*1000000)/10000</f>
        <v>7.8609674898899584E-2</v>
      </c>
      <c r="P248" s="134">
        <f t="shared" si="31"/>
        <v>22.071193896117176</v>
      </c>
      <c r="Q248" s="236" t="str">
        <f t="shared" ref="Q248:Q259" si="42">IF(N248&gt;=6,"13s(N2,R1)",(IF(N248&gt;=6,"13s(N2,R1)",IF(N248&gt;=5,"13s/22s/R4s(N2,R1)",IF(N248&gt;=4,"13s/22s/R4s/41s(N4,R1/N2,R2)",IF(N248&gt;=3,"13s/22s/R4s/41s/8x(N4R2/N2R4)",IF(N248&gt;=2,"13s/22s/R4s/41s/10x(N5R2/N2R5)","Unaceptable")))))))</f>
        <v>13s/22s/R4s/41s(N4,R1/N2,R2)</v>
      </c>
      <c r="R248" s="64"/>
      <c r="S248" s="287"/>
      <c r="T248" s="64"/>
      <c r="U248" s="64"/>
      <c r="V248" s="64"/>
      <c r="W248" s="197"/>
      <c r="X248" s="64"/>
      <c r="Y248" s="64"/>
      <c r="Z248" s="11"/>
      <c r="AA248" s="10"/>
      <c r="AB248" s="10"/>
      <c r="AC248" s="10"/>
      <c r="AD248" s="10"/>
      <c r="AE248" s="10"/>
      <c r="AF248" s="10"/>
      <c r="AG248" s="10"/>
      <c r="AH248" s="10"/>
      <c r="AI248" s="10"/>
    </row>
    <row r="249" spans="2:35" ht="15.75">
      <c r="B249" s="145">
        <v>248</v>
      </c>
      <c r="C249" s="136" t="s">
        <v>208</v>
      </c>
      <c r="D249" s="253"/>
      <c r="E249" s="187" t="s">
        <v>93</v>
      </c>
      <c r="F249" s="126">
        <v>27</v>
      </c>
      <c r="G249" s="127">
        <v>4.78</v>
      </c>
      <c r="H249" s="128">
        <v>4</v>
      </c>
      <c r="I249" s="285">
        <v>24</v>
      </c>
      <c r="J249" s="341">
        <v>73</v>
      </c>
      <c r="K249" s="342">
        <f>I249/J249</f>
        <v>0.32876712328767121</v>
      </c>
      <c r="L249" s="318">
        <f>SQRT(POWER(G249,2)+POWER(I249,2))*1.96*SQRT(2)</f>
        <v>67.831202457865956</v>
      </c>
      <c r="M249" s="273">
        <v>39</v>
      </c>
      <c r="N249" s="141">
        <f t="shared" si="40"/>
        <v>7.3221757322175725</v>
      </c>
      <c r="O249" s="505">
        <f t="shared" si="41"/>
        <v>2.904321227958917E-7</v>
      </c>
      <c r="P249" s="144">
        <f t="shared" si="31"/>
        <v>14.887430940226054</v>
      </c>
      <c r="Q249" s="203" t="str">
        <f t="shared" si="42"/>
        <v>13s(N2,R1)</v>
      </c>
      <c r="R249" s="64"/>
      <c r="S249" s="64"/>
      <c r="T249" s="64"/>
      <c r="U249" s="64"/>
      <c r="V249" s="64"/>
      <c r="W249" s="197"/>
      <c r="X249" s="64"/>
      <c r="Y249" s="64"/>
      <c r="Z249" s="11"/>
      <c r="AA249" s="10"/>
      <c r="AB249" s="10"/>
      <c r="AC249" s="10"/>
      <c r="AD249" s="10"/>
      <c r="AE249" s="10"/>
      <c r="AF249" s="10"/>
      <c r="AG249" s="10"/>
      <c r="AH249" s="10"/>
      <c r="AI249" s="10"/>
    </row>
    <row r="250" spans="2:35" ht="15.75">
      <c r="B250" s="122">
        <v>249</v>
      </c>
      <c r="C250" s="123" t="s">
        <v>209</v>
      </c>
      <c r="D250" s="122" t="s">
        <v>72</v>
      </c>
      <c r="E250" s="174" t="s">
        <v>92</v>
      </c>
      <c r="F250" s="126">
        <v>26</v>
      </c>
      <c r="G250" s="127">
        <v>2.76</v>
      </c>
      <c r="H250" s="128">
        <v>2</v>
      </c>
      <c r="I250" s="129">
        <v>14.2</v>
      </c>
      <c r="J250" s="288">
        <v>15</v>
      </c>
      <c r="K250" s="289">
        <f>I250/J250</f>
        <v>0.94666666666666666</v>
      </c>
      <c r="L250" s="290">
        <f>SQRT(POWER(G250,2)+POWER(I250,2))*1.96*SQRT(2)</f>
        <v>40.096982334335344</v>
      </c>
      <c r="M250" s="194">
        <v>22</v>
      </c>
      <c r="N250" s="131">
        <f t="shared" si="40"/>
        <v>7.2463768115942031</v>
      </c>
      <c r="O250" s="504">
        <f t="shared" si="41"/>
        <v>4.558800004161867E-7</v>
      </c>
      <c r="P250" s="134">
        <f t="shared" si="31"/>
        <v>8.5181218587197964</v>
      </c>
      <c r="Q250" s="196" t="str">
        <f t="shared" si="42"/>
        <v>13s(N2,R1)</v>
      </c>
      <c r="R250" s="64"/>
      <c r="S250" s="64"/>
      <c r="T250" s="64"/>
      <c r="U250" s="64"/>
      <c r="V250" s="64"/>
      <c r="W250" s="197"/>
      <c r="X250" s="64"/>
      <c r="Y250" s="64"/>
      <c r="Z250" s="11"/>
      <c r="AA250" s="10"/>
      <c r="AB250" s="10"/>
      <c r="AC250" s="10"/>
      <c r="AD250" s="10"/>
      <c r="AE250" s="10"/>
      <c r="AF250" s="10"/>
      <c r="AG250" s="10"/>
      <c r="AH250" s="10"/>
      <c r="AI250" s="10"/>
    </row>
    <row r="251" spans="2:35" ht="15.75">
      <c r="B251" s="145">
        <v>250</v>
      </c>
      <c r="C251" s="136" t="s">
        <v>209</v>
      </c>
      <c r="D251" s="253"/>
      <c r="E251" s="187" t="s">
        <v>93</v>
      </c>
      <c r="F251" s="126">
        <v>26</v>
      </c>
      <c r="G251" s="127">
        <v>1.81</v>
      </c>
      <c r="H251" s="128">
        <v>8</v>
      </c>
      <c r="I251" s="147">
        <v>14.2</v>
      </c>
      <c r="J251" s="293">
        <v>15</v>
      </c>
      <c r="K251" s="294">
        <f>I251/J251</f>
        <v>0.94666666666666666</v>
      </c>
      <c r="L251" s="295">
        <f>SQRT(POWER(G251,2)+POWER(I251,2))*1.96*SQRT(2)</f>
        <v>39.678853051972162</v>
      </c>
      <c r="M251" s="201">
        <v>22</v>
      </c>
      <c r="N251" s="150">
        <f t="shared" si="40"/>
        <v>7.7348066298342539</v>
      </c>
      <c r="O251" s="505">
        <f t="shared" si="41"/>
        <v>2.2616819528309406E-8</v>
      </c>
      <c r="P251" s="144">
        <f t="shared" si="31"/>
        <v>9.668758968968044</v>
      </c>
      <c r="Q251" s="203" t="str">
        <f t="shared" si="42"/>
        <v>13s(N2,R1)</v>
      </c>
      <c r="R251" s="64"/>
      <c r="S251" s="64"/>
      <c r="T251" s="64"/>
      <c r="U251" s="64"/>
      <c r="V251" s="64"/>
      <c r="W251" s="197"/>
      <c r="X251" s="64"/>
      <c r="Y251" s="64"/>
      <c r="Z251" s="11"/>
      <c r="AA251" s="10"/>
      <c r="AB251" s="10"/>
      <c r="AC251" s="10"/>
      <c r="AD251" s="10"/>
      <c r="AE251" s="10"/>
      <c r="AF251" s="10"/>
      <c r="AG251" s="10"/>
      <c r="AH251" s="10"/>
      <c r="AI251" s="10"/>
    </row>
    <row r="252" spans="2:35" ht="15.75">
      <c r="B252" s="122">
        <v>251</v>
      </c>
      <c r="C252" s="123" t="s">
        <v>210</v>
      </c>
      <c r="D252" s="122" t="s">
        <v>74</v>
      </c>
      <c r="E252" s="174" t="s">
        <v>92</v>
      </c>
      <c r="F252" s="126">
        <v>27</v>
      </c>
      <c r="G252" s="127">
        <v>3.43</v>
      </c>
      <c r="H252" s="128">
        <v>4</v>
      </c>
      <c r="I252" s="309"/>
      <c r="J252" s="309"/>
      <c r="K252" s="309"/>
      <c r="L252" s="309"/>
      <c r="M252" s="343">
        <v>20</v>
      </c>
      <c r="N252" s="344">
        <f t="shared" si="40"/>
        <v>4.6647230320699702</v>
      </c>
      <c r="O252" s="504">
        <f t="shared" si="41"/>
        <v>7.7615319887447409E-2</v>
      </c>
      <c r="P252" s="134">
        <f t="shared" si="31"/>
        <v>11.04011322405708</v>
      </c>
      <c r="Q252" s="196" t="str">
        <f t="shared" si="42"/>
        <v>13s/22s/R4s/41s(N4,R1/N2,R2)</v>
      </c>
      <c r="R252" s="64"/>
      <c r="S252" s="64"/>
      <c r="T252" s="64"/>
      <c r="U252" s="64"/>
      <c r="V252" s="64"/>
      <c r="W252" s="197"/>
      <c r="X252" s="64"/>
      <c r="Y252" s="64"/>
      <c r="Z252" s="11"/>
      <c r="AA252" s="10"/>
      <c r="AB252" s="10"/>
      <c r="AC252" s="10"/>
      <c r="AD252" s="10"/>
      <c r="AE252" s="10"/>
      <c r="AF252" s="10"/>
      <c r="AG252" s="10"/>
      <c r="AH252" s="10"/>
      <c r="AI252" s="10"/>
    </row>
    <row r="253" spans="2:35" ht="15.75">
      <c r="B253" s="145">
        <v>252</v>
      </c>
      <c r="C253" s="136" t="s">
        <v>210</v>
      </c>
      <c r="D253" s="253"/>
      <c r="E253" s="187" t="s">
        <v>93</v>
      </c>
      <c r="F253" s="126">
        <v>27</v>
      </c>
      <c r="G253" s="127">
        <v>2.52</v>
      </c>
      <c r="H253" s="128">
        <v>1</v>
      </c>
      <c r="I253" s="937" t="s">
        <v>39</v>
      </c>
      <c r="J253" s="937"/>
      <c r="K253" s="937"/>
      <c r="L253" s="938"/>
      <c r="M253" s="345">
        <v>20</v>
      </c>
      <c r="N253" s="189">
        <f t="shared" si="40"/>
        <v>7.5396825396825395</v>
      </c>
      <c r="O253" s="505">
        <f t="shared" si="41"/>
        <v>7.7208861526401051E-8</v>
      </c>
      <c r="P253" s="144">
        <f t="shared" si="31"/>
        <v>7.6258507722089606</v>
      </c>
      <c r="Q253" s="203" t="str">
        <f t="shared" si="42"/>
        <v>13s(N2,R1)</v>
      </c>
      <c r="R253" s="64"/>
      <c r="S253" s="64"/>
      <c r="T253" s="64"/>
      <c r="U253" s="64"/>
      <c r="V253" s="64"/>
      <c r="W253" s="197"/>
      <c r="X253" s="64"/>
      <c r="Y253" s="64"/>
      <c r="Z253" s="11"/>
      <c r="AA253" s="10"/>
      <c r="AB253" s="10"/>
      <c r="AC253" s="10"/>
      <c r="AD253" s="10"/>
      <c r="AE253" s="10"/>
      <c r="AF253" s="10"/>
      <c r="AG253" s="10"/>
      <c r="AH253" s="10"/>
      <c r="AI253" s="10"/>
    </row>
    <row r="254" spans="2:35" ht="15.75">
      <c r="B254" s="50">
        <v>253</v>
      </c>
      <c r="C254" s="51" t="s">
        <v>211</v>
      </c>
      <c r="D254" s="50" t="s">
        <v>69</v>
      </c>
      <c r="E254" s="191" t="s">
        <v>94</v>
      </c>
      <c r="F254" s="54">
        <v>20</v>
      </c>
      <c r="G254" s="55">
        <v>2.2400000000000002</v>
      </c>
      <c r="H254" s="56">
        <v>2</v>
      </c>
      <c r="I254" s="338">
        <v>21.1</v>
      </c>
      <c r="J254" s="329">
        <v>58.3</v>
      </c>
      <c r="K254" s="234">
        <f>I254/J254</f>
        <v>0.36192109777015441</v>
      </c>
      <c r="L254" s="235">
        <f>SQRT(POWER(G254,2)+POWER(I254,2))*1.96*SQRT(2)</f>
        <v>58.814867986929968</v>
      </c>
      <c r="M254" s="343">
        <v>25</v>
      </c>
      <c r="N254" s="234">
        <f t="shared" si="40"/>
        <v>10.267857142857142</v>
      </c>
      <c r="O254" s="504">
        <f t="shared" si="41"/>
        <v>0</v>
      </c>
      <c r="P254" s="195">
        <f t="shared" si="31"/>
        <v>7.0113051566737568</v>
      </c>
      <c r="Q254" s="236" t="str">
        <f t="shared" si="42"/>
        <v>13s(N2,R1)</v>
      </c>
      <c r="R254" s="64"/>
      <c r="S254" s="287"/>
      <c r="T254" s="64"/>
      <c r="U254" s="64"/>
      <c r="V254" s="64"/>
      <c r="W254" s="197"/>
      <c r="X254" s="64"/>
      <c r="Y254" s="64"/>
      <c r="Z254" s="11"/>
      <c r="AA254" s="10"/>
      <c r="AB254" s="10"/>
      <c r="AC254" s="10"/>
      <c r="AD254" s="10"/>
      <c r="AE254" s="10"/>
      <c r="AF254" s="10"/>
      <c r="AG254" s="10"/>
      <c r="AH254" s="10"/>
      <c r="AI254" s="10"/>
    </row>
    <row r="255" spans="2:35" ht="15.75">
      <c r="B255" s="65">
        <v>254</v>
      </c>
      <c r="C255" s="66" t="s">
        <v>211</v>
      </c>
      <c r="D255" s="249"/>
      <c r="E255" s="198" t="s">
        <v>95</v>
      </c>
      <c r="F255" s="54">
        <v>20</v>
      </c>
      <c r="G255" s="55">
        <v>2.34</v>
      </c>
      <c r="H255" s="56">
        <v>1</v>
      </c>
      <c r="I255" s="346">
        <v>21.1</v>
      </c>
      <c r="J255" s="325">
        <v>58.3</v>
      </c>
      <c r="K255" s="199">
        <f>I255/J255</f>
        <v>0.36192109777015441</v>
      </c>
      <c r="L255" s="205">
        <f>SQRT(POWER(G255,2)+POWER(I255,2))*1.96*SQRT(2)</f>
        <v>58.844775485339397</v>
      </c>
      <c r="M255" s="345">
        <v>25</v>
      </c>
      <c r="N255" s="199">
        <f t="shared" si="40"/>
        <v>10.256410256410257</v>
      </c>
      <c r="O255" s="505">
        <f t="shared" si="41"/>
        <v>0</v>
      </c>
      <c r="P255" s="202">
        <f t="shared" si="31"/>
        <v>7.0908673658446038</v>
      </c>
      <c r="Q255" s="203" t="str">
        <f t="shared" si="42"/>
        <v>13s(N2,R1)</v>
      </c>
      <c r="R255" s="64"/>
      <c r="S255" s="64"/>
      <c r="T255" s="64"/>
      <c r="U255" s="64"/>
      <c r="V255" s="64"/>
      <c r="W255" s="197"/>
      <c r="X255" s="64"/>
      <c r="Y255" s="64"/>
      <c r="Z255" s="11"/>
      <c r="AA255" s="10"/>
      <c r="AB255" s="10"/>
      <c r="AC255" s="10"/>
      <c r="AD255" s="10"/>
      <c r="AE255" s="10"/>
      <c r="AF255" s="10"/>
      <c r="AG255" s="10"/>
      <c r="AH255" s="10"/>
      <c r="AI255" s="10"/>
    </row>
    <row r="256" spans="2:35" ht="15.75">
      <c r="B256" s="50">
        <v>255</v>
      </c>
      <c r="C256" s="51" t="s">
        <v>212</v>
      </c>
      <c r="D256" s="50" t="s">
        <v>69</v>
      </c>
      <c r="E256" s="191" t="s">
        <v>94</v>
      </c>
      <c r="F256" s="54">
        <v>20</v>
      </c>
      <c r="G256" s="55">
        <v>1.54</v>
      </c>
      <c r="H256" s="56">
        <v>1</v>
      </c>
      <c r="I256" s="334">
        <v>16.600000000000001</v>
      </c>
      <c r="J256" s="322">
        <v>23.2</v>
      </c>
      <c r="K256" s="192">
        <f>I256/J256</f>
        <v>0.71551724137931039</v>
      </c>
      <c r="L256" s="204">
        <f>SQRT(POWER(G256,2)+POWER(I256,2))*1.96*SQRT(2)</f>
        <v>46.210432470601269</v>
      </c>
      <c r="M256" s="347">
        <v>20.8</v>
      </c>
      <c r="N256" s="192">
        <f t="shared" si="40"/>
        <v>12.857142857142858</v>
      </c>
      <c r="O256" s="504">
        <f t="shared" si="41"/>
        <v>0</v>
      </c>
      <c r="P256" s="195">
        <f t="shared" si="31"/>
        <v>4.7269863549623246</v>
      </c>
      <c r="Q256" s="196" t="str">
        <f t="shared" si="42"/>
        <v>13s(N2,R1)</v>
      </c>
      <c r="R256" s="64"/>
      <c r="S256" s="64"/>
      <c r="T256" s="64"/>
      <c r="U256" s="64"/>
      <c r="V256" s="64"/>
      <c r="W256" s="197"/>
      <c r="X256" s="64"/>
      <c r="Y256" s="64"/>
      <c r="Z256" s="11"/>
      <c r="AA256" s="10"/>
      <c r="AB256" s="10"/>
      <c r="AC256" s="10"/>
      <c r="AD256" s="10"/>
      <c r="AE256" s="10"/>
      <c r="AF256" s="10"/>
      <c r="AG256" s="10"/>
      <c r="AH256" s="10"/>
      <c r="AI256" s="10"/>
    </row>
    <row r="257" spans="2:35" ht="15.75">
      <c r="B257" s="65">
        <v>256</v>
      </c>
      <c r="C257" s="66" t="s">
        <v>212</v>
      </c>
      <c r="D257" s="67"/>
      <c r="E257" s="198" t="s">
        <v>95</v>
      </c>
      <c r="F257" s="54">
        <v>20</v>
      </c>
      <c r="G257" s="55">
        <v>2.02</v>
      </c>
      <c r="H257" s="56">
        <v>1</v>
      </c>
      <c r="I257" s="346">
        <v>16.600000000000001</v>
      </c>
      <c r="J257" s="325">
        <v>23.2</v>
      </c>
      <c r="K257" s="199">
        <f>I257/J257</f>
        <v>0.71551724137931039</v>
      </c>
      <c r="L257" s="235">
        <f>SQRT(POWER(G257,2)+POWER(I257,2))*1.96*SQRT(2)</f>
        <v>46.352272018532176</v>
      </c>
      <c r="M257" s="348">
        <v>20.8</v>
      </c>
      <c r="N257" s="234">
        <f t="shared" si="40"/>
        <v>9.8019801980198018</v>
      </c>
      <c r="O257" s="505">
        <f t="shared" si="41"/>
        <v>0</v>
      </c>
      <c r="P257" s="202">
        <f t="shared" si="31"/>
        <v>6.1419540864451276</v>
      </c>
      <c r="Q257" s="203" t="str">
        <f t="shared" si="42"/>
        <v>13s(N2,R1)</v>
      </c>
      <c r="R257" s="64"/>
      <c r="S257" s="64"/>
      <c r="T257" s="64"/>
      <c r="U257" s="64"/>
      <c r="V257" s="64"/>
      <c r="W257" s="197"/>
      <c r="X257" s="64"/>
      <c r="Y257" s="64"/>
      <c r="Z257" s="11"/>
      <c r="AA257" s="10"/>
      <c r="AB257" s="10"/>
      <c r="AC257" s="10"/>
      <c r="AD257" s="10"/>
      <c r="AE257" s="10"/>
      <c r="AF257" s="10"/>
      <c r="AG257" s="10"/>
      <c r="AH257" s="10"/>
      <c r="AI257" s="10"/>
    </row>
    <row r="258" spans="2:35" ht="15.75">
      <c r="B258" s="50">
        <v>257</v>
      </c>
      <c r="C258" s="51" t="s">
        <v>213</v>
      </c>
      <c r="D258" s="50" t="s">
        <v>48</v>
      </c>
      <c r="E258" s="191" t="s">
        <v>94</v>
      </c>
      <c r="F258" s="54">
        <v>19</v>
      </c>
      <c r="G258" s="55">
        <v>3.18</v>
      </c>
      <c r="H258" s="56">
        <v>6</v>
      </c>
      <c r="I258" s="321"/>
      <c r="J258" s="321"/>
      <c r="K258" s="221"/>
      <c r="L258" s="321"/>
      <c r="M258" s="291">
        <v>10</v>
      </c>
      <c r="N258" s="192">
        <f t="shared" si="40"/>
        <v>1.2578616352201257</v>
      </c>
      <c r="O258" s="504">
        <f t="shared" si="41"/>
        <v>59.566352413054673</v>
      </c>
      <c r="P258" s="195">
        <f t="shared" si="31"/>
        <v>11.26994232460841</v>
      </c>
      <c r="Q258" s="349" t="str">
        <f t="shared" si="42"/>
        <v>Unaceptable</v>
      </c>
      <c r="R258" s="64"/>
      <c r="S258" s="64"/>
      <c r="T258" s="64"/>
      <c r="U258" s="64"/>
      <c r="V258" s="64"/>
      <c r="W258" s="197"/>
      <c r="X258" s="64"/>
      <c r="Y258" s="64"/>
      <c r="Z258" s="11"/>
      <c r="AA258" s="10"/>
      <c r="AB258" s="10"/>
      <c r="AC258" s="10"/>
      <c r="AD258" s="10"/>
      <c r="AE258" s="10"/>
      <c r="AF258" s="10"/>
      <c r="AG258" s="10"/>
      <c r="AH258" s="10"/>
      <c r="AI258" s="10"/>
    </row>
    <row r="259" spans="2:35" ht="15.75">
      <c r="B259" s="65">
        <v>258</v>
      </c>
      <c r="C259" s="66" t="s">
        <v>213</v>
      </c>
      <c r="D259" s="67"/>
      <c r="E259" s="198" t="s">
        <v>95</v>
      </c>
      <c r="F259" s="54">
        <v>20</v>
      </c>
      <c r="G259" s="55">
        <v>4.3499999999999996</v>
      </c>
      <c r="H259" s="56">
        <v>5</v>
      </c>
      <c r="I259" s="948" t="s">
        <v>39</v>
      </c>
      <c r="J259" s="948"/>
      <c r="K259" s="948"/>
      <c r="L259" s="949"/>
      <c r="M259" s="297">
        <v>10</v>
      </c>
      <c r="N259" s="234">
        <f t="shared" si="40"/>
        <v>1.149425287356322</v>
      </c>
      <c r="O259" s="505">
        <f t="shared" si="41"/>
        <v>63.704628484751773</v>
      </c>
      <c r="P259" s="202">
        <f t="shared" si="31"/>
        <v>13.975067083917699</v>
      </c>
      <c r="Q259" s="350" t="str">
        <f t="shared" si="42"/>
        <v>Unaceptable</v>
      </c>
      <c r="R259" s="64"/>
      <c r="S259" s="287"/>
      <c r="T259" s="64"/>
      <c r="U259" s="64"/>
      <c r="V259" s="64"/>
      <c r="W259" s="197"/>
      <c r="X259" s="64"/>
      <c r="Y259" s="64"/>
      <c r="Z259" s="11"/>
      <c r="AA259" s="10"/>
      <c r="AB259" s="10"/>
      <c r="AC259" s="10"/>
      <c r="AD259" s="10"/>
      <c r="AE259" s="10"/>
      <c r="AF259" s="10"/>
      <c r="AG259" s="10"/>
      <c r="AH259" s="10"/>
      <c r="AI259" s="10"/>
    </row>
    <row r="260" spans="2:35" ht="15.75">
      <c r="B260" s="50">
        <v>259</v>
      </c>
      <c r="C260" s="51" t="s">
        <v>214</v>
      </c>
      <c r="D260" s="50" t="s">
        <v>72</v>
      </c>
      <c r="E260" s="206" t="s">
        <v>96</v>
      </c>
      <c r="F260" s="54">
        <v>33</v>
      </c>
      <c r="G260" s="55">
        <v>5.16</v>
      </c>
      <c r="H260" s="518">
        <v>5</v>
      </c>
      <c r="I260" s="934"/>
      <c r="J260" s="935"/>
      <c r="K260" s="935"/>
      <c r="L260" s="935"/>
      <c r="M260" s="935"/>
      <c r="N260" s="935"/>
      <c r="O260" s="499"/>
      <c r="P260" s="509">
        <f t="shared" si="31"/>
        <v>16.267464461310496</v>
      </c>
      <c r="Q260" s="279"/>
      <c r="R260" s="64"/>
      <c r="S260" s="64"/>
      <c r="T260" s="64"/>
      <c r="U260" s="64"/>
      <c r="V260" s="64"/>
      <c r="W260" s="197"/>
      <c r="X260" s="64"/>
      <c r="Y260" s="64"/>
      <c r="Z260" s="11"/>
      <c r="AA260" s="10"/>
      <c r="AB260" s="10"/>
      <c r="AC260" s="10"/>
      <c r="AD260" s="10"/>
      <c r="AE260" s="10"/>
      <c r="AF260" s="10"/>
      <c r="AG260" s="10"/>
      <c r="AH260" s="10"/>
      <c r="AI260" s="10"/>
    </row>
    <row r="261" spans="2:35" ht="15.75">
      <c r="B261" s="65">
        <v>260</v>
      </c>
      <c r="C261" s="66" t="s">
        <v>214</v>
      </c>
      <c r="D261" s="67"/>
      <c r="E261" s="206" t="s">
        <v>97</v>
      </c>
      <c r="F261" s="54">
        <v>31</v>
      </c>
      <c r="G261" s="55">
        <v>3.49</v>
      </c>
      <c r="H261" s="518">
        <v>2</v>
      </c>
      <c r="I261" s="936" t="s">
        <v>39</v>
      </c>
      <c r="J261" s="937"/>
      <c r="K261" s="937"/>
      <c r="L261" s="937"/>
      <c r="M261" s="937"/>
      <c r="N261" s="937"/>
      <c r="O261" s="497"/>
      <c r="P261" s="510">
        <f t="shared" si="31"/>
        <v>10.659310484266795</v>
      </c>
      <c r="Q261" s="258" t="s">
        <v>39</v>
      </c>
      <c r="R261" s="64"/>
      <c r="S261" s="64"/>
      <c r="T261" s="64"/>
      <c r="U261" s="64"/>
      <c r="V261" s="64"/>
      <c r="W261" s="197"/>
      <c r="X261" s="64"/>
      <c r="Y261" s="64"/>
      <c r="Z261" s="11"/>
      <c r="AA261" s="10"/>
      <c r="AB261" s="10"/>
      <c r="AC261" s="10"/>
      <c r="AD261" s="10"/>
      <c r="AE261" s="10"/>
      <c r="AF261" s="10"/>
      <c r="AG261" s="10"/>
      <c r="AH261" s="10"/>
      <c r="AI261" s="10"/>
    </row>
    <row r="262" spans="2:35" ht="15.75">
      <c r="B262" s="50">
        <v>261</v>
      </c>
      <c r="C262" s="51" t="s">
        <v>215</v>
      </c>
      <c r="D262" s="50" t="s">
        <v>72</v>
      </c>
      <c r="E262" s="191" t="s">
        <v>70</v>
      </c>
      <c r="F262" s="54">
        <v>34</v>
      </c>
      <c r="G262" s="55">
        <v>3.15</v>
      </c>
      <c r="H262" s="56">
        <v>1</v>
      </c>
      <c r="I262" s="328"/>
      <c r="J262" s="328"/>
      <c r="K262" s="337"/>
      <c r="L262" s="328"/>
      <c r="M262" s="297">
        <v>20</v>
      </c>
      <c r="N262" s="234">
        <f t="shared" ref="N262:N269" si="43">(M262-H262)/G262</f>
        <v>6.0317460317460316</v>
      </c>
      <c r="O262" s="504">
        <f t="shared" ref="O262:O269" si="44" xml:space="preserve"> ((1-NORMSDIST(N262-1.5))*1000000)/10000</f>
        <v>2.9249077493354037E-4</v>
      </c>
      <c r="P262" s="229">
        <f t="shared" si="31"/>
        <v>9.5027627561672823</v>
      </c>
      <c r="Q262" s="196" t="str">
        <f t="shared" ref="Q262:Q269" si="45">IF(N262&gt;=6,"13s(N2,R1)",(IF(N262&gt;=6,"13s(N2,R1)",IF(N262&gt;=5,"13s/22s/R4s(N2,R1)",IF(N262&gt;=4,"13s/22s/R4s/41s(N4,R1/N2,R2)",IF(N262&gt;=3,"13s/22s/R4s/41s/8x(N4R2/N2R4)",IF(N262&gt;=2,"13s/22s/R4s/41s/10x(N5R2/N2R5)","Unaceptable")))))))</f>
        <v>13s(N2,R1)</v>
      </c>
      <c r="R262" s="64"/>
      <c r="S262" s="64"/>
      <c r="T262" s="64"/>
      <c r="U262" s="64"/>
      <c r="V262" s="64"/>
      <c r="W262" s="197"/>
      <c r="X262" s="64"/>
      <c r="Y262" s="64"/>
      <c r="Z262" s="11"/>
      <c r="AA262" s="10"/>
      <c r="AB262" s="10"/>
      <c r="AC262" s="10"/>
      <c r="AD262" s="10"/>
      <c r="AE262" s="10"/>
      <c r="AF262" s="10"/>
      <c r="AG262" s="10"/>
      <c r="AH262" s="10"/>
      <c r="AI262" s="10"/>
    </row>
    <row r="263" spans="2:35" ht="15.75">
      <c r="B263" s="65">
        <v>262</v>
      </c>
      <c r="C263" s="66" t="s">
        <v>215</v>
      </c>
      <c r="D263" s="67"/>
      <c r="E263" s="198" t="s">
        <v>71</v>
      </c>
      <c r="F263" s="54">
        <v>33</v>
      </c>
      <c r="G263" s="55">
        <v>3.24</v>
      </c>
      <c r="H263" s="56">
        <v>0</v>
      </c>
      <c r="I263" s="937" t="s">
        <v>39</v>
      </c>
      <c r="J263" s="937"/>
      <c r="K263" s="937"/>
      <c r="L263" s="938"/>
      <c r="M263" s="296">
        <v>20</v>
      </c>
      <c r="N263" s="199">
        <f t="shared" si="43"/>
        <v>6.1728395061728394</v>
      </c>
      <c r="O263" s="505">
        <f t="shared" si="44"/>
        <v>1.485319509608729E-4</v>
      </c>
      <c r="P263" s="229">
        <f t="shared" si="31"/>
        <v>9.7200000000000006</v>
      </c>
      <c r="Q263" s="203" t="str">
        <f t="shared" si="45"/>
        <v>13s(N2,R1)</v>
      </c>
      <c r="R263" s="64"/>
      <c r="S263" s="64"/>
      <c r="T263" s="64"/>
      <c r="U263" s="64"/>
      <c r="V263" s="64"/>
      <c r="W263" s="197"/>
      <c r="X263" s="64"/>
      <c r="Y263" s="64"/>
      <c r="Z263" s="11"/>
      <c r="AA263" s="10"/>
      <c r="AB263" s="10"/>
      <c r="AC263" s="10"/>
      <c r="AD263" s="10"/>
      <c r="AE263" s="10"/>
      <c r="AF263" s="10"/>
      <c r="AG263" s="10"/>
      <c r="AH263" s="10"/>
      <c r="AI263" s="10"/>
    </row>
    <row r="264" spans="2:35" ht="15.75">
      <c r="B264" s="50">
        <v>263</v>
      </c>
      <c r="C264" s="51" t="s">
        <v>216</v>
      </c>
      <c r="D264" s="50" t="s">
        <v>72</v>
      </c>
      <c r="E264" s="191" t="s">
        <v>94</v>
      </c>
      <c r="F264" s="54">
        <v>20</v>
      </c>
      <c r="G264" s="55">
        <v>2.4700000000000002</v>
      </c>
      <c r="H264" s="56">
        <v>1</v>
      </c>
      <c r="I264" s="321"/>
      <c r="J264" s="321"/>
      <c r="K264" s="221"/>
      <c r="L264" s="321"/>
      <c r="M264" s="291">
        <v>20</v>
      </c>
      <c r="N264" s="234">
        <f t="shared" si="43"/>
        <v>7.6923076923076916</v>
      </c>
      <c r="O264" s="504">
        <f t="shared" si="44"/>
        <v>2.9644831034403296E-8</v>
      </c>
      <c r="P264" s="195">
        <f t="shared" si="31"/>
        <v>7.4771719252669326</v>
      </c>
      <c r="Q264" s="236" t="str">
        <f t="shared" si="45"/>
        <v>13s(N2,R1)</v>
      </c>
      <c r="R264" s="64"/>
      <c r="S264" s="64"/>
      <c r="T264" s="64"/>
      <c r="U264" s="64"/>
      <c r="V264" s="64"/>
      <c r="W264" s="197"/>
      <c r="X264" s="64"/>
      <c r="Y264" s="64"/>
      <c r="Z264" s="11"/>
      <c r="AA264" s="10"/>
      <c r="AB264" s="10"/>
      <c r="AC264" s="10"/>
      <c r="AD264" s="10"/>
      <c r="AE264" s="10"/>
      <c r="AF264" s="10"/>
      <c r="AG264" s="10"/>
      <c r="AH264" s="10"/>
      <c r="AI264" s="10"/>
    </row>
    <row r="265" spans="2:35" ht="15.75">
      <c r="B265" s="65">
        <v>264</v>
      </c>
      <c r="C265" s="66" t="s">
        <v>216</v>
      </c>
      <c r="D265" s="67"/>
      <c r="E265" s="198" t="s">
        <v>95</v>
      </c>
      <c r="F265" s="54">
        <v>19</v>
      </c>
      <c r="G265" s="55">
        <v>2.59</v>
      </c>
      <c r="H265" s="56">
        <v>1</v>
      </c>
      <c r="I265" s="937" t="s">
        <v>39</v>
      </c>
      <c r="J265" s="937"/>
      <c r="K265" s="937"/>
      <c r="L265" s="938"/>
      <c r="M265" s="296">
        <v>20</v>
      </c>
      <c r="N265" s="234">
        <f t="shared" si="43"/>
        <v>7.3359073359073363</v>
      </c>
      <c r="O265" s="505">
        <f t="shared" si="44"/>
        <v>2.6749311654583607E-7</v>
      </c>
      <c r="P265" s="202">
        <f t="shared" si="31"/>
        <v>7.8340857794639955</v>
      </c>
      <c r="Q265" s="236" t="str">
        <f t="shared" si="45"/>
        <v>13s(N2,R1)</v>
      </c>
      <c r="R265" s="64"/>
      <c r="S265" s="64"/>
      <c r="T265" s="64"/>
      <c r="U265" s="64"/>
      <c r="V265" s="64"/>
      <c r="W265" s="197"/>
      <c r="X265" s="64"/>
      <c r="Y265" s="64"/>
      <c r="Z265" s="11"/>
      <c r="AA265" s="10"/>
      <c r="AB265" s="10"/>
      <c r="AC265" s="10"/>
      <c r="AD265" s="10"/>
      <c r="AE265" s="10"/>
      <c r="AF265" s="10"/>
      <c r="AG265" s="10"/>
      <c r="AH265" s="10"/>
      <c r="AI265" s="10"/>
    </row>
    <row r="266" spans="2:35" ht="15.75">
      <c r="B266" s="122">
        <v>265</v>
      </c>
      <c r="C266" s="123" t="s">
        <v>217</v>
      </c>
      <c r="D266" s="122" t="s">
        <v>69</v>
      </c>
      <c r="E266" s="174" t="s">
        <v>92</v>
      </c>
      <c r="F266" s="126">
        <v>27</v>
      </c>
      <c r="G266" s="127">
        <v>1.89</v>
      </c>
      <c r="H266" s="128">
        <v>5</v>
      </c>
      <c r="I266" s="307">
        <v>25.9</v>
      </c>
      <c r="J266" s="129">
        <v>23.8</v>
      </c>
      <c r="K266" s="131">
        <f>I266/J266</f>
        <v>1.088235294117647</v>
      </c>
      <c r="L266" s="283">
        <f>SQRT(POWER(G266,2)+POWER(I266,2))*1.96*SQRT(2)</f>
        <v>71.982029359556122</v>
      </c>
      <c r="M266" s="291">
        <v>25</v>
      </c>
      <c r="N266" s="131">
        <f t="shared" si="43"/>
        <v>10.582010582010582</v>
      </c>
      <c r="O266" s="504">
        <f t="shared" si="44"/>
        <v>0</v>
      </c>
      <c r="P266" s="134">
        <f t="shared" si="31"/>
        <v>7.5596891470483092</v>
      </c>
      <c r="Q266" s="196" t="str">
        <f t="shared" si="45"/>
        <v>13s(N2,R1)</v>
      </c>
      <c r="R266" s="64"/>
      <c r="S266" s="64"/>
      <c r="T266" s="64"/>
      <c r="U266" s="64"/>
      <c r="V266" s="64"/>
      <c r="W266" s="197"/>
      <c r="X266" s="64"/>
      <c r="Y266" s="64"/>
      <c r="Z266" s="11"/>
      <c r="AA266" s="10"/>
      <c r="AB266" s="10"/>
      <c r="AC266" s="10"/>
      <c r="AD266" s="10"/>
      <c r="AE266" s="10"/>
      <c r="AF266" s="10"/>
      <c r="AG266" s="10"/>
      <c r="AH266" s="10"/>
      <c r="AI266" s="10"/>
    </row>
    <row r="267" spans="2:35" ht="15.75">
      <c r="B267" s="145">
        <v>266</v>
      </c>
      <c r="C267" s="136" t="s">
        <v>217</v>
      </c>
      <c r="D267" s="253"/>
      <c r="E267" s="187" t="s">
        <v>93</v>
      </c>
      <c r="F267" s="126">
        <v>27</v>
      </c>
      <c r="G267" s="127">
        <v>1.49</v>
      </c>
      <c r="H267" s="128">
        <v>4</v>
      </c>
      <c r="I267" s="308">
        <v>25.9</v>
      </c>
      <c r="J267" s="139">
        <v>23.8</v>
      </c>
      <c r="K267" s="141">
        <f>I267/J267</f>
        <v>1.088235294117647</v>
      </c>
      <c r="L267" s="286">
        <f>SQRT(POWER(G267,2)+POWER(I267,2))*1.96*SQRT(2)</f>
        <v>71.909838438978568</v>
      </c>
      <c r="M267" s="296">
        <v>25</v>
      </c>
      <c r="N267" s="141">
        <f t="shared" si="43"/>
        <v>14.093959731543624</v>
      </c>
      <c r="O267" s="505">
        <f t="shared" si="44"/>
        <v>0</v>
      </c>
      <c r="P267" s="144">
        <f t="shared" si="31"/>
        <v>5.998408122160412</v>
      </c>
      <c r="Q267" s="236" t="str">
        <f t="shared" si="45"/>
        <v>13s(N2,R1)</v>
      </c>
      <c r="R267" s="64"/>
      <c r="S267" s="64"/>
      <c r="T267" s="64"/>
      <c r="U267" s="64"/>
      <c r="V267" s="64"/>
      <c r="W267" s="197"/>
      <c r="X267" s="64"/>
      <c r="Y267" s="64"/>
      <c r="Z267" s="11"/>
      <c r="AA267" s="10"/>
      <c r="AB267" s="10"/>
      <c r="AC267" s="10"/>
      <c r="AD267" s="10"/>
      <c r="AE267" s="10"/>
      <c r="AF267" s="10"/>
      <c r="AG267" s="10"/>
      <c r="AH267" s="10"/>
      <c r="AI267" s="10"/>
    </row>
    <row r="268" spans="2:35" ht="15.75">
      <c r="B268" s="122">
        <v>267</v>
      </c>
      <c r="C268" s="123" t="s">
        <v>218</v>
      </c>
      <c r="D268" s="122" t="s">
        <v>69</v>
      </c>
      <c r="E268" s="174" t="s">
        <v>92</v>
      </c>
      <c r="F268" s="126">
        <v>26</v>
      </c>
      <c r="G268" s="127">
        <v>2.67</v>
      </c>
      <c r="H268" s="128">
        <v>9</v>
      </c>
      <c r="I268" s="307">
        <v>6.35</v>
      </c>
      <c r="J268" s="129">
        <v>30.9</v>
      </c>
      <c r="K268" s="131">
        <f>I268/J268</f>
        <v>0.20550161812297735</v>
      </c>
      <c r="L268" s="283">
        <f>SQRT(POWER(G268,2)+POWER(I268,2))*1.96*SQRT(2)</f>
        <v>19.093941355309546</v>
      </c>
      <c r="M268" s="207">
        <v>19.7</v>
      </c>
      <c r="N268" s="131">
        <f t="shared" si="43"/>
        <v>4.0074906367041194</v>
      </c>
      <c r="O268" s="504">
        <f t="shared" si="44"/>
        <v>0.60795901504496763</v>
      </c>
      <c r="P268" s="134">
        <f t="shared" ref="P268:P288" si="46">SQRT(POWER(3,2)*POWER(G268,2)+POWER(H268,2))</f>
        <v>12.048240535447489</v>
      </c>
      <c r="Q268" s="196" t="str">
        <f t="shared" si="45"/>
        <v>13s/22s/R4s/41s(N4,R1/N2,R2)</v>
      </c>
      <c r="R268" s="64"/>
      <c r="S268" s="64"/>
      <c r="T268" s="64"/>
      <c r="U268" s="64"/>
      <c r="V268" s="64"/>
      <c r="W268" s="197"/>
      <c r="X268" s="64"/>
      <c r="Y268" s="64"/>
      <c r="Z268" s="11"/>
      <c r="AA268" s="10"/>
      <c r="AB268" s="10"/>
      <c r="AC268" s="10"/>
      <c r="AD268" s="10"/>
      <c r="AE268" s="10"/>
      <c r="AF268" s="10"/>
      <c r="AG268" s="10"/>
      <c r="AH268" s="10"/>
      <c r="AI268" s="10"/>
    </row>
    <row r="269" spans="2:35" ht="15.75">
      <c r="B269" s="145">
        <v>268</v>
      </c>
      <c r="C269" s="136" t="s">
        <v>218</v>
      </c>
      <c r="D269" s="253"/>
      <c r="E269" s="187" t="s">
        <v>93</v>
      </c>
      <c r="F269" s="126">
        <v>27</v>
      </c>
      <c r="G269" s="127">
        <v>3.14</v>
      </c>
      <c r="H269" s="128">
        <v>9</v>
      </c>
      <c r="I269" s="316">
        <v>6.35</v>
      </c>
      <c r="J269" s="147">
        <v>30.9</v>
      </c>
      <c r="K269" s="150">
        <f>I269/J269</f>
        <v>0.20550161812297735</v>
      </c>
      <c r="L269" s="304">
        <f>SQRT(POWER(G269,2)+POWER(I269,2))*1.96*SQRT(2)</f>
        <v>19.635659161841243</v>
      </c>
      <c r="M269" s="519">
        <v>19.7</v>
      </c>
      <c r="N269" s="150">
        <f t="shared" si="43"/>
        <v>3.4076433121019103</v>
      </c>
      <c r="O269" s="505">
        <f t="shared" si="44"/>
        <v>2.8218666556483196</v>
      </c>
      <c r="P269" s="144">
        <f t="shared" si="46"/>
        <v>13.028292290242801</v>
      </c>
      <c r="Q269" s="203" t="str">
        <f t="shared" si="45"/>
        <v>13s/22s/R4s/41s/8x(N4R2/N2R4)</v>
      </c>
      <c r="R269" s="64"/>
      <c r="S269" s="64"/>
      <c r="T269" s="64"/>
      <c r="U269" s="64"/>
      <c r="V269" s="64"/>
      <c r="W269" s="197"/>
      <c r="X269" s="64"/>
      <c r="Y269" s="64"/>
      <c r="Z269" s="11"/>
      <c r="AA269" s="10"/>
      <c r="AB269" s="10"/>
      <c r="AC269" s="10"/>
      <c r="AD269" s="10"/>
      <c r="AE269" s="10"/>
      <c r="AF269" s="10"/>
      <c r="AG269" s="10"/>
      <c r="AH269" s="10"/>
      <c r="AI269" s="10"/>
    </row>
    <row r="270" spans="2:35" ht="15.75">
      <c r="B270" s="122">
        <v>269</v>
      </c>
      <c r="C270" s="123" t="s">
        <v>219</v>
      </c>
      <c r="D270" s="122" t="s">
        <v>69</v>
      </c>
      <c r="E270" s="174" t="s">
        <v>92</v>
      </c>
      <c r="F270" s="126">
        <v>27</v>
      </c>
      <c r="G270" s="127">
        <v>3.38</v>
      </c>
      <c r="H270" s="515">
        <v>3</v>
      </c>
      <c r="I270" s="932"/>
      <c r="J270" s="933"/>
      <c r="K270" s="933"/>
      <c r="L270" s="933"/>
      <c r="M270" s="933"/>
      <c r="N270" s="933"/>
      <c r="O270" s="498"/>
      <c r="P270" s="512">
        <f t="shared" si="46"/>
        <v>10.574478710555901</v>
      </c>
      <c r="Q270" s="351"/>
      <c r="R270" s="64"/>
      <c r="S270" s="64"/>
      <c r="T270" s="64"/>
      <c r="U270" s="64"/>
      <c r="V270" s="64"/>
      <c r="W270" s="197"/>
      <c r="X270" s="64"/>
      <c r="Y270" s="64"/>
      <c r="Z270" s="11"/>
      <c r="AA270" s="10"/>
      <c r="AB270" s="10"/>
      <c r="AC270" s="10"/>
      <c r="AD270" s="10"/>
      <c r="AE270" s="10"/>
      <c r="AF270" s="10"/>
      <c r="AG270" s="10"/>
      <c r="AH270" s="10"/>
      <c r="AI270" s="10"/>
    </row>
    <row r="271" spans="2:35" ht="15.75">
      <c r="B271" s="145">
        <v>270</v>
      </c>
      <c r="C271" s="136" t="s">
        <v>219</v>
      </c>
      <c r="D271" s="253"/>
      <c r="E271" s="187" t="s">
        <v>93</v>
      </c>
      <c r="F271" s="126">
        <v>27</v>
      </c>
      <c r="G271" s="127">
        <v>3.51</v>
      </c>
      <c r="H271" s="515">
        <v>0</v>
      </c>
      <c r="I271" s="936" t="s">
        <v>39</v>
      </c>
      <c r="J271" s="937"/>
      <c r="K271" s="937"/>
      <c r="L271" s="937"/>
      <c r="M271" s="937"/>
      <c r="N271" s="937"/>
      <c r="O271" s="497"/>
      <c r="P271" s="508">
        <f t="shared" si="46"/>
        <v>10.53</v>
      </c>
      <c r="Q271" s="258" t="s">
        <v>39</v>
      </c>
      <c r="R271" s="64"/>
      <c r="S271" s="64"/>
      <c r="T271" s="64"/>
      <c r="U271" s="64"/>
      <c r="V271" s="64"/>
      <c r="W271" s="197"/>
      <c r="X271" s="64"/>
      <c r="Y271" s="64"/>
      <c r="Z271" s="11"/>
      <c r="AA271" s="10"/>
      <c r="AB271" s="10"/>
      <c r="AC271" s="10"/>
      <c r="AD271" s="10"/>
      <c r="AE271" s="10"/>
      <c r="AF271" s="10"/>
      <c r="AG271" s="10"/>
      <c r="AH271" s="10"/>
      <c r="AI271" s="10"/>
    </row>
    <row r="272" spans="2:35" ht="15.75">
      <c r="B272" s="122">
        <v>271</v>
      </c>
      <c r="C272" s="123" t="s">
        <v>220</v>
      </c>
      <c r="D272" s="122" t="s">
        <v>74</v>
      </c>
      <c r="E272" s="174" t="s">
        <v>92</v>
      </c>
      <c r="F272" s="126">
        <v>27</v>
      </c>
      <c r="G272" s="127">
        <v>9</v>
      </c>
      <c r="H272" s="128">
        <v>2</v>
      </c>
      <c r="I272" s="147"/>
      <c r="J272" s="147"/>
      <c r="K272" s="352"/>
      <c r="L272" s="147"/>
      <c r="M272" s="353">
        <v>15</v>
      </c>
      <c r="N272" s="150">
        <f>(M272-H272)/G272</f>
        <v>1.4444444444444444</v>
      </c>
      <c r="O272" s="504">
        <f t="shared" ref="O272:O283" si="47" xml:space="preserve"> ((1-NORMSDIST(N272-1.5))*1000000)/10000</f>
        <v>52.215206434178221</v>
      </c>
      <c r="P272" s="134">
        <f t="shared" si="46"/>
        <v>27.073972741361768</v>
      </c>
      <c r="Q272" s="196" t="str">
        <f>IF(N272&gt;=6,"13s(N2,R1)",(IF(N272&gt;=6,"13s(N2,R1)",IF(N272&gt;=5,"13s/22s/R4s(N2,R1)",IF(N272&gt;=4,"13s/22s/R4s/41s(N4,R1/N2,R2)",IF(N272&gt;=3,"13s/22s/R4s/41s/8x(N4R2/N2R4)",IF(N272&gt;=2,"13s/22s/R4s/41s/10x(N5R2/N2R5)","Unaceptable")))))))</f>
        <v>Unaceptable</v>
      </c>
      <c r="R272" s="64"/>
      <c r="S272" s="64"/>
      <c r="T272" s="64"/>
      <c r="U272" s="64"/>
      <c r="V272" s="64"/>
      <c r="W272" s="197"/>
      <c r="X272" s="64"/>
      <c r="Y272" s="64"/>
      <c r="Z272" s="11"/>
      <c r="AA272" s="10"/>
      <c r="AB272" s="10"/>
      <c r="AC272" s="10"/>
      <c r="AD272" s="10"/>
      <c r="AE272" s="10"/>
      <c r="AF272" s="10"/>
      <c r="AG272" s="10"/>
      <c r="AH272" s="10"/>
      <c r="AI272" s="10"/>
    </row>
    <row r="273" spans="2:35" ht="15.75">
      <c r="B273" s="145">
        <v>272</v>
      </c>
      <c r="C273" s="136" t="s">
        <v>220</v>
      </c>
      <c r="D273" s="253"/>
      <c r="E273" s="187" t="s">
        <v>93</v>
      </c>
      <c r="F273" s="126">
        <v>28</v>
      </c>
      <c r="G273" s="127">
        <v>6.16</v>
      </c>
      <c r="H273" s="128">
        <v>6</v>
      </c>
      <c r="I273" s="937" t="s">
        <v>39</v>
      </c>
      <c r="J273" s="937"/>
      <c r="K273" s="937"/>
      <c r="L273" s="938"/>
      <c r="M273" s="354">
        <v>15</v>
      </c>
      <c r="N273" s="150">
        <f>(M273-H273)/G273</f>
        <v>1.4610389610389609</v>
      </c>
      <c r="O273" s="505">
        <f t="shared" si="47"/>
        <v>51.553927429108249</v>
      </c>
      <c r="P273" s="144">
        <f t="shared" si="46"/>
        <v>19.429626862088732</v>
      </c>
      <c r="Q273" s="236" t="str">
        <f>IF(N273&gt;=6,"13s(N2,R1)",(IF(N273&gt;=6,"13s(N2,R1)",IF(N273&gt;=5,"13s/22s/R4s(N2,R1)",IF(N273&gt;=4,"13s/22s/R4s/41s(N4,R1/N2,R2)",IF(N273&gt;=3,"13s/22s/R4s/41s/8x(N4R2/N2R4)",IF(N273&gt;=2,"13s/22s/R4s/41s/10x(N5R2/N2R5)","Unaceptable")))))))</f>
        <v>Unaceptable</v>
      </c>
      <c r="R273" s="64"/>
      <c r="S273" s="64"/>
      <c r="T273" s="64"/>
      <c r="U273" s="64"/>
      <c r="V273" s="64"/>
      <c r="W273" s="197"/>
      <c r="X273" s="64"/>
      <c r="Y273" s="64"/>
      <c r="Z273" s="11"/>
      <c r="AA273" s="10"/>
      <c r="AB273" s="10"/>
      <c r="AC273" s="10"/>
      <c r="AD273" s="10"/>
      <c r="AE273" s="10"/>
      <c r="AF273" s="10"/>
      <c r="AG273" s="10"/>
      <c r="AH273" s="10"/>
      <c r="AI273" s="10"/>
    </row>
    <row r="274" spans="2:35" ht="15.75">
      <c r="B274" s="122">
        <v>273</v>
      </c>
      <c r="C274" s="123" t="s">
        <v>221</v>
      </c>
      <c r="D274" s="122" t="s">
        <v>69</v>
      </c>
      <c r="E274" s="174" t="s">
        <v>92</v>
      </c>
      <c r="F274" s="126">
        <v>27</v>
      </c>
      <c r="G274" s="127">
        <v>4.34</v>
      </c>
      <c r="H274" s="128">
        <v>5</v>
      </c>
      <c r="I274" s="129"/>
      <c r="J274" s="129"/>
      <c r="K274" s="309"/>
      <c r="L274" s="129"/>
      <c r="M274" s="355">
        <v>10</v>
      </c>
      <c r="N274" s="131">
        <f t="shared" ref="N274:N283" si="48">(M274-H274)/G274</f>
        <v>1.1520737327188941</v>
      </c>
      <c r="O274" s="504">
        <f t="shared" si="47"/>
        <v>63.605222108797243</v>
      </c>
      <c r="P274" s="134">
        <f t="shared" si="46"/>
        <v>13.947057037239075</v>
      </c>
      <c r="Q274" s="196" t="str">
        <f>IF(N274&gt;=6,"13s(N2,R1)",(IF(N274&gt;=6,"13s(N2,R1)",IF(N274&gt;=5,"13s/22s/R4s(N2,R1)",IF(N274&gt;=4,"13s/22s/R4s/41s(N4,R1/N2,R2)",IF(N274&gt;=3,"13s/22s/R4s/41s/8x(N4R2/N2R4)",IF(N274&gt;=2,"13s/22s/R4s/41s/10x(N5R2/N2R5)","Unaceptable")))))))</f>
        <v>Unaceptable</v>
      </c>
      <c r="R274" s="64"/>
      <c r="S274" s="102"/>
      <c r="T274" s="64"/>
      <c r="U274" s="64"/>
      <c r="V274" s="64"/>
      <c r="W274" s="197"/>
      <c r="X274" s="64"/>
      <c r="Y274" s="64"/>
      <c r="Z274" s="11"/>
      <c r="AA274" s="10"/>
      <c r="AB274" s="10"/>
      <c r="AC274" s="10"/>
      <c r="AD274" s="10"/>
      <c r="AE274" s="10"/>
      <c r="AF274" s="10"/>
      <c r="AG274" s="10"/>
      <c r="AH274" s="10"/>
      <c r="AI274" s="10"/>
    </row>
    <row r="275" spans="2:35" ht="15.75">
      <c r="B275" s="145">
        <v>274</v>
      </c>
      <c r="C275" s="314" t="s">
        <v>221</v>
      </c>
      <c r="D275" s="252"/>
      <c r="E275" s="182" t="s">
        <v>93</v>
      </c>
      <c r="F275" s="126">
        <v>28</v>
      </c>
      <c r="G275" s="127">
        <v>4.09</v>
      </c>
      <c r="H275" s="128">
        <v>1</v>
      </c>
      <c r="I275" s="937" t="s">
        <v>39</v>
      </c>
      <c r="J275" s="937"/>
      <c r="K275" s="937"/>
      <c r="L275" s="938"/>
      <c r="M275" s="353">
        <v>10</v>
      </c>
      <c r="N275" s="150">
        <f t="shared" si="48"/>
        <v>2.2004889975550124</v>
      </c>
      <c r="O275" s="505">
        <f t="shared" si="47"/>
        <v>24.181098694921999</v>
      </c>
      <c r="P275" s="151">
        <f t="shared" si="46"/>
        <v>12.310682353143548</v>
      </c>
      <c r="Q275" s="236" t="str">
        <f>IF(N275&gt;=6,"13s(N2,R1)",(IF(N275&gt;=6,"13s(N2,R1)",IF(N275&gt;=5,"13s/22s/R4s(N2,R1)",IF(N275&gt;=4,"13s/22s/R4s/41s(N4,R1/N2,R2)",IF(N275&gt;=3,"13s/22s/R4s/41s/8x(N4R2/N2R4)",IF(N275&gt;=2,"13s/22s/R4s/41s/10x(N5R2/N2R5)","Unaceptable")))))))</f>
        <v>13s/22s/R4s/41s/10x(N5R2/N2R5)</v>
      </c>
      <c r="R275" s="64"/>
      <c r="S275" s="102"/>
      <c r="T275" s="64"/>
      <c r="U275" s="64"/>
      <c r="V275" s="64"/>
      <c r="W275" s="197"/>
      <c r="X275" s="64"/>
      <c r="Y275" s="64"/>
      <c r="Z275" s="11"/>
      <c r="AA275" s="10"/>
      <c r="AB275" s="10"/>
      <c r="AC275" s="10"/>
      <c r="AD275" s="10"/>
      <c r="AE275" s="10"/>
      <c r="AF275" s="10"/>
      <c r="AG275" s="10"/>
      <c r="AH275" s="10"/>
      <c r="AI275" s="10"/>
    </row>
    <row r="276" spans="2:35" ht="15.75">
      <c r="B276" s="122">
        <v>275</v>
      </c>
      <c r="C276" s="356" t="s">
        <v>222</v>
      </c>
      <c r="D276" s="124" t="s">
        <v>69</v>
      </c>
      <c r="E276" s="174" t="s">
        <v>92</v>
      </c>
      <c r="F276" s="126">
        <v>27</v>
      </c>
      <c r="G276" s="127">
        <v>2.78</v>
      </c>
      <c r="H276" s="128">
        <v>3</v>
      </c>
      <c r="I276" s="307">
        <v>7.4</v>
      </c>
      <c r="J276" s="130">
        <v>57.3</v>
      </c>
      <c r="K276" s="131">
        <f t="shared" ref="K276:K283" si="49">I276/J276</f>
        <v>0.12914485165794068</v>
      </c>
      <c r="L276" s="290">
        <f t="shared" ref="L276:L283" si="50">SQRT(POWER(G276,2)+POWER(I276,2))*1.96*SQRT(2)</f>
        <v>21.911432515470093</v>
      </c>
      <c r="M276" s="347">
        <v>20.5</v>
      </c>
      <c r="N276" s="131">
        <f t="shared" si="48"/>
        <v>6.2949640287769792</v>
      </c>
      <c r="O276" s="504">
        <f t="shared" si="47"/>
        <v>8.1352014102975545E-5</v>
      </c>
      <c r="P276" s="134">
        <f t="shared" si="46"/>
        <v>8.8631597074632467</v>
      </c>
      <c r="Q276" s="224" t="str">
        <f>IF(N276&gt;=6,"13s(N3,R1)",(IF(N276&gt;=6,"13s(N3,R1)",IF(N276&gt;=5,"13s/2of32s/R4s(N3,R1)",IF(N276&gt;=4,"13s/2of32s/R4s/31s(N3,R1)",IF(N276&gt;=3,"13s/2of32s/R4s/31s/6x(N6,R1/N3,R2)",IF(N276&gt;=2,"13s/2of32s/R4s/31s/12x(N6,R2)","Unaceptable")))))))</f>
        <v>13s(N3,R1)</v>
      </c>
      <c r="R276" s="64"/>
      <c r="S276" s="102"/>
      <c r="T276" s="64"/>
      <c r="U276" s="64"/>
      <c r="V276" s="64"/>
      <c r="W276" s="197"/>
      <c r="X276" s="64"/>
      <c r="Y276" s="64"/>
      <c r="Z276" s="11"/>
      <c r="AA276" s="10"/>
      <c r="AB276" s="10"/>
      <c r="AC276" s="10"/>
      <c r="AD276" s="10"/>
      <c r="AE276" s="10"/>
      <c r="AF276" s="10"/>
      <c r="AG276" s="10"/>
      <c r="AH276" s="10"/>
      <c r="AI276" s="10"/>
    </row>
    <row r="277" spans="2:35" ht="15.75">
      <c r="B277" s="145">
        <v>276</v>
      </c>
      <c r="C277" s="357" t="s">
        <v>222</v>
      </c>
      <c r="D277" s="358"/>
      <c r="E277" s="187" t="s">
        <v>93</v>
      </c>
      <c r="F277" s="126">
        <v>27</v>
      </c>
      <c r="G277" s="127">
        <v>3.66</v>
      </c>
      <c r="H277" s="128">
        <v>8</v>
      </c>
      <c r="I277" s="308">
        <v>7.4</v>
      </c>
      <c r="J277" s="140">
        <v>57.3</v>
      </c>
      <c r="K277" s="141">
        <f t="shared" si="49"/>
        <v>0.12914485165794068</v>
      </c>
      <c r="L277" s="318">
        <f t="shared" si="50"/>
        <v>22.883467960953819</v>
      </c>
      <c r="M277" s="348">
        <v>20.5</v>
      </c>
      <c r="N277" s="141">
        <f t="shared" si="48"/>
        <v>3.4153005464480874</v>
      </c>
      <c r="O277" s="505">
        <f t="shared" si="47"/>
        <v>2.7727092979182966</v>
      </c>
      <c r="P277" s="144">
        <f t="shared" si="46"/>
        <v>13.585300879995261</v>
      </c>
      <c r="Q277" s="190" t="str">
        <f>IF(N277&gt;=6,"13s(N3,R1)",(IF(N277&gt;=6,"13s(N3,R1)",IF(N277&gt;=5,"13s/2of32s/R4s(N3,R1)",IF(N277&gt;=4,"13s/2of32s/R4s/31s(N3,R1)",IF(N277&gt;=3,"13s/2of32s/R4s/31s/6x(N6,R1/N3,R2)",IF(N277&gt;=2,"13s/2of32s/R4s/31s/12x(N6,R2)","Unaceptable")))))))</f>
        <v>13s/2of32s/R4s/31s/6x(N6,R1/N3,R2)</v>
      </c>
      <c r="R277" s="64"/>
      <c r="S277" s="102"/>
      <c r="T277" s="64"/>
      <c r="U277" s="64"/>
      <c r="V277" s="64"/>
      <c r="W277" s="197"/>
      <c r="X277" s="64"/>
      <c r="Y277" s="64"/>
      <c r="Z277" s="11"/>
      <c r="AA277" s="10"/>
      <c r="AB277" s="10"/>
      <c r="AC277" s="10"/>
      <c r="AD277" s="10"/>
      <c r="AE277" s="10"/>
      <c r="AF277" s="10"/>
      <c r="AG277" s="10"/>
      <c r="AH277" s="10"/>
      <c r="AI277" s="10"/>
    </row>
    <row r="278" spans="2:35" ht="15.75">
      <c r="B278" s="50">
        <v>277</v>
      </c>
      <c r="C278" s="225" t="s">
        <v>223</v>
      </c>
      <c r="D278" s="105" t="s">
        <v>98</v>
      </c>
      <c r="E278" s="226" t="s">
        <v>99</v>
      </c>
      <c r="F278" s="54">
        <v>24</v>
      </c>
      <c r="G278" s="55">
        <v>1.72</v>
      </c>
      <c r="H278" s="56">
        <v>6</v>
      </c>
      <c r="I278" s="338">
        <v>2.7</v>
      </c>
      <c r="J278" s="328">
        <v>8.6</v>
      </c>
      <c r="K278" s="234">
        <f t="shared" si="49"/>
        <v>0.31395348837209308</v>
      </c>
      <c r="L278" s="235">
        <f t="shared" si="50"/>
        <v>8.8735847818116884</v>
      </c>
      <c r="M278" s="359">
        <v>15</v>
      </c>
      <c r="N278" s="234">
        <f t="shared" si="48"/>
        <v>5.2325581395348841</v>
      </c>
      <c r="O278" s="504">
        <f t="shared" si="47"/>
        <v>9.4772463995140832E-3</v>
      </c>
      <c r="P278" s="229">
        <f t="shared" si="46"/>
        <v>7.9136338050228225</v>
      </c>
      <c r="Q278" s="236" t="str">
        <f t="shared" ref="Q278:Q283" si="51">IF(N278&gt;=6,"13s(N2,R1)",(IF(N278&gt;=6,"13s(N2,R1)",IF(N278&gt;=5,"13s/22s/R4s(N2,R1)",IF(N278&gt;=4,"13s/22s/R4s/41s(N4,R1/N2,R2)",IF(N278&gt;=3,"13s/22s/R4s/41s/8x(N4R2/N2R4)",IF(N278&gt;=2,"13s/22s/R4s/41s/10x(N5R2/N2R5)","Unaceptable")))))))</f>
        <v>13s/22s/R4s(N2,R1)</v>
      </c>
      <c r="R278" s="64"/>
      <c r="S278" s="64"/>
      <c r="T278" s="64"/>
      <c r="U278" s="64"/>
      <c r="V278" s="64"/>
      <c r="W278" s="197"/>
      <c r="X278" s="64"/>
      <c r="Y278" s="64"/>
      <c r="Z278" s="11"/>
      <c r="AA278" s="10"/>
      <c r="AB278" s="10"/>
      <c r="AC278" s="10"/>
      <c r="AD278" s="10"/>
      <c r="AE278" s="10"/>
      <c r="AF278" s="10"/>
      <c r="AG278" s="10"/>
      <c r="AH278" s="10"/>
      <c r="AI278" s="10"/>
    </row>
    <row r="279" spans="2:35" ht="15.75">
      <c r="B279" s="65">
        <v>278</v>
      </c>
      <c r="C279" s="66" t="s">
        <v>223</v>
      </c>
      <c r="D279" s="67"/>
      <c r="E279" s="198" t="s">
        <v>100</v>
      </c>
      <c r="F279" s="54">
        <v>36</v>
      </c>
      <c r="G279" s="55">
        <v>3</v>
      </c>
      <c r="H279" s="56">
        <v>0</v>
      </c>
      <c r="I279" s="346">
        <v>2.7</v>
      </c>
      <c r="J279" s="324">
        <v>8.6</v>
      </c>
      <c r="K279" s="199">
        <f t="shared" si="49"/>
        <v>0.31395348837209308</v>
      </c>
      <c r="L279" s="205">
        <f t="shared" si="50"/>
        <v>11.187462983178984</v>
      </c>
      <c r="M279" s="360">
        <v>15</v>
      </c>
      <c r="N279" s="199">
        <f t="shared" si="48"/>
        <v>5</v>
      </c>
      <c r="O279" s="505">
        <f t="shared" si="47"/>
        <v>2.3262907903420782E-2</v>
      </c>
      <c r="P279" s="202">
        <f t="shared" si="46"/>
        <v>9</v>
      </c>
      <c r="Q279" s="203" t="str">
        <f t="shared" si="51"/>
        <v>13s/22s/R4s(N2,R1)</v>
      </c>
      <c r="R279" s="64"/>
      <c r="S279" s="64"/>
      <c r="T279" s="64"/>
      <c r="U279" s="64"/>
      <c r="V279" s="64"/>
      <c r="W279" s="197"/>
      <c r="X279" s="64"/>
      <c r="Y279" s="64"/>
      <c r="Z279" s="11"/>
      <c r="AA279" s="10"/>
      <c r="AB279" s="10"/>
      <c r="AC279" s="10"/>
      <c r="AD279" s="10"/>
      <c r="AE279" s="10"/>
      <c r="AF279" s="10"/>
      <c r="AG279" s="10"/>
      <c r="AH279" s="10"/>
      <c r="AI279" s="10"/>
    </row>
    <row r="280" spans="2:35" ht="15.75">
      <c r="B280" s="50">
        <v>279</v>
      </c>
      <c r="C280" s="51" t="s">
        <v>224</v>
      </c>
      <c r="D280" s="50" t="s">
        <v>98</v>
      </c>
      <c r="E280" s="191" t="s">
        <v>99</v>
      </c>
      <c r="F280" s="54">
        <v>24</v>
      </c>
      <c r="G280" s="55">
        <v>2.96</v>
      </c>
      <c r="H280" s="56">
        <v>2</v>
      </c>
      <c r="I280" s="334">
        <v>4</v>
      </c>
      <c r="J280" s="321">
        <v>6.8</v>
      </c>
      <c r="K280" s="192">
        <f t="shared" si="49"/>
        <v>0.58823529411764708</v>
      </c>
      <c r="L280" s="204">
        <f t="shared" si="50"/>
        <v>13.793053509647528</v>
      </c>
      <c r="M280" s="359">
        <v>15</v>
      </c>
      <c r="N280" s="192">
        <f t="shared" si="48"/>
        <v>4.3918918918918921</v>
      </c>
      <c r="O280" s="504">
        <f t="shared" si="47"/>
        <v>0.19146484376652007</v>
      </c>
      <c r="P280" s="195">
        <f t="shared" si="46"/>
        <v>9.1024392335241657</v>
      </c>
      <c r="Q280" s="196" t="str">
        <f t="shared" si="51"/>
        <v>13s/22s/R4s/41s(N4,R1/N2,R2)</v>
      </c>
      <c r="R280" s="64"/>
      <c r="S280" s="64"/>
      <c r="T280" s="64"/>
      <c r="U280" s="64"/>
      <c r="V280" s="64"/>
      <c r="W280" s="197"/>
      <c r="X280" s="64"/>
      <c r="Y280" s="64"/>
      <c r="Z280" s="11"/>
      <c r="AA280" s="10"/>
      <c r="AB280" s="10"/>
      <c r="AC280" s="10"/>
      <c r="AD280" s="10"/>
      <c r="AE280" s="10"/>
      <c r="AF280" s="10"/>
      <c r="AG280" s="10"/>
      <c r="AH280" s="10"/>
      <c r="AI280" s="10"/>
    </row>
    <row r="281" spans="2:35" ht="15.75">
      <c r="B281" s="65">
        <v>280</v>
      </c>
      <c r="C281" s="66" t="s">
        <v>224</v>
      </c>
      <c r="D281" s="67"/>
      <c r="E281" s="198" t="s">
        <v>100</v>
      </c>
      <c r="F281" s="54">
        <v>36</v>
      </c>
      <c r="G281" s="55">
        <v>3.37</v>
      </c>
      <c r="H281" s="56">
        <v>1</v>
      </c>
      <c r="I281" s="346">
        <v>4</v>
      </c>
      <c r="J281" s="324">
        <v>6.8</v>
      </c>
      <c r="K281" s="199">
        <f t="shared" si="49"/>
        <v>0.58823529411764708</v>
      </c>
      <c r="L281" s="205">
        <f t="shared" si="50"/>
        <v>14.497880330586263</v>
      </c>
      <c r="M281" s="360">
        <v>15</v>
      </c>
      <c r="N281" s="199">
        <f t="shared" si="48"/>
        <v>4.154302670623145</v>
      </c>
      <c r="O281" s="505">
        <f t="shared" si="47"/>
        <v>0.39736253351703166</v>
      </c>
      <c r="P281" s="202">
        <f t="shared" si="46"/>
        <v>10.15933560819801</v>
      </c>
      <c r="Q281" s="203" t="str">
        <f t="shared" si="51"/>
        <v>13s/22s/R4s/41s(N4,R1/N2,R2)</v>
      </c>
      <c r="R281" s="64"/>
      <c r="S281" s="64"/>
      <c r="T281" s="64"/>
      <c r="U281" s="64"/>
      <c r="V281" s="64"/>
      <c r="W281" s="197"/>
      <c r="X281" s="64"/>
      <c r="Y281" s="64"/>
      <c r="Z281" s="11"/>
      <c r="AA281" s="10"/>
      <c r="AB281" s="10"/>
      <c r="AC281" s="10"/>
      <c r="AD281" s="10"/>
      <c r="AE281" s="10"/>
      <c r="AF281" s="10"/>
      <c r="AG281" s="10"/>
      <c r="AH281" s="10"/>
      <c r="AI281" s="10"/>
    </row>
    <row r="282" spans="2:35" ht="15.75">
      <c r="B282" s="50">
        <v>281</v>
      </c>
      <c r="C282" s="51" t="s">
        <v>225</v>
      </c>
      <c r="D282" s="50" t="s">
        <v>98</v>
      </c>
      <c r="E282" s="191" t="s">
        <v>99</v>
      </c>
      <c r="F282" s="54">
        <v>23</v>
      </c>
      <c r="G282" s="55">
        <v>5.87</v>
      </c>
      <c r="H282" s="56">
        <v>3</v>
      </c>
      <c r="I282" s="334">
        <v>10.7</v>
      </c>
      <c r="J282" s="321">
        <v>15.8</v>
      </c>
      <c r="K282" s="192">
        <f t="shared" si="49"/>
        <v>0.67721518987341767</v>
      </c>
      <c r="L282" s="204">
        <f t="shared" si="50"/>
        <v>33.828816445155155</v>
      </c>
      <c r="M282" s="359">
        <v>20</v>
      </c>
      <c r="N282" s="215">
        <f t="shared" si="48"/>
        <v>2.8960817717206133</v>
      </c>
      <c r="O282" s="504">
        <f t="shared" si="47"/>
        <v>8.1344936147755966</v>
      </c>
      <c r="P282" s="195">
        <f t="shared" si="46"/>
        <v>17.863709021365079</v>
      </c>
      <c r="Q282" s="196" t="str">
        <f t="shared" si="51"/>
        <v>13s/22s/R4s/41s/10x(N5R2/N2R5)</v>
      </c>
      <c r="R282" s="64"/>
      <c r="S282" s="64"/>
      <c r="T282" s="64"/>
      <c r="U282" s="64"/>
      <c r="V282" s="64"/>
      <c r="W282" s="197"/>
      <c r="X282" s="64"/>
      <c r="Y282" s="64"/>
      <c r="Z282" s="11"/>
      <c r="AA282" s="10"/>
      <c r="AB282" s="10"/>
      <c r="AC282" s="10"/>
      <c r="AD282" s="10"/>
      <c r="AE282" s="10"/>
      <c r="AF282" s="10"/>
      <c r="AG282" s="10"/>
      <c r="AH282" s="10"/>
      <c r="AI282" s="10"/>
    </row>
    <row r="283" spans="2:35" ht="15.75">
      <c r="B283" s="65">
        <v>282</v>
      </c>
      <c r="C283" s="66" t="s">
        <v>225</v>
      </c>
      <c r="D283" s="67"/>
      <c r="E283" s="198" t="s">
        <v>100</v>
      </c>
      <c r="F283" s="54">
        <v>30</v>
      </c>
      <c r="G283" s="55">
        <v>7.65</v>
      </c>
      <c r="H283" s="56">
        <v>0</v>
      </c>
      <c r="I283" s="338">
        <v>10.7</v>
      </c>
      <c r="J283" s="328">
        <v>15.8</v>
      </c>
      <c r="K283" s="234">
        <f t="shared" si="49"/>
        <v>0.67721518987341767</v>
      </c>
      <c r="L283" s="235">
        <f t="shared" si="50"/>
        <v>36.45942457033572</v>
      </c>
      <c r="M283" s="361">
        <v>20</v>
      </c>
      <c r="N283" s="228">
        <f t="shared" si="48"/>
        <v>2.6143790849673203</v>
      </c>
      <c r="O283" s="505">
        <f t="shared" si="47"/>
        <v>13.255829603740631</v>
      </c>
      <c r="P283" s="229">
        <f t="shared" si="46"/>
        <v>22.950000000000003</v>
      </c>
      <c r="Q283" s="236" t="str">
        <f t="shared" si="51"/>
        <v>13s/22s/R4s/41s/10x(N5R2/N2R5)</v>
      </c>
      <c r="R283" s="64"/>
      <c r="S283" s="64"/>
      <c r="T283" s="64"/>
      <c r="U283" s="64"/>
      <c r="V283" s="64"/>
      <c r="W283" s="197"/>
      <c r="X283" s="64"/>
      <c r="Y283" s="64"/>
      <c r="Z283" s="11"/>
      <c r="AA283" s="10"/>
      <c r="AB283" s="10"/>
      <c r="AC283" s="10"/>
      <c r="AD283" s="10"/>
      <c r="AE283" s="10"/>
      <c r="AF283" s="10"/>
      <c r="AG283" s="10"/>
      <c r="AH283" s="10"/>
      <c r="AI283" s="10"/>
    </row>
    <row r="284" spans="2:35" ht="15.75">
      <c r="B284" s="50">
        <v>283</v>
      </c>
      <c r="C284" s="51" t="s">
        <v>226</v>
      </c>
      <c r="D284" s="50" t="s">
        <v>98</v>
      </c>
      <c r="E284" s="191" t="s">
        <v>99</v>
      </c>
      <c r="F284" s="54">
        <v>24</v>
      </c>
      <c r="G284" s="55">
        <v>4.47</v>
      </c>
      <c r="H284" s="518">
        <v>6</v>
      </c>
      <c r="I284" s="934"/>
      <c r="J284" s="935"/>
      <c r="K284" s="935"/>
      <c r="L284" s="935"/>
      <c r="M284" s="935"/>
      <c r="N284" s="935"/>
      <c r="O284" s="499"/>
      <c r="P284" s="509">
        <f t="shared" si="46"/>
        <v>14.691089135935428</v>
      </c>
      <c r="Q284" s="322"/>
      <c r="R284" s="64"/>
      <c r="S284" s="64"/>
      <c r="T284" s="64"/>
      <c r="U284" s="64"/>
      <c r="V284" s="64"/>
      <c r="W284" s="197"/>
      <c r="X284" s="64"/>
      <c r="Y284" s="64"/>
      <c r="Z284" s="11"/>
      <c r="AA284" s="10"/>
      <c r="AB284" s="10"/>
      <c r="AC284" s="10"/>
      <c r="AD284" s="10"/>
      <c r="AE284" s="10"/>
      <c r="AF284" s="10"/>
      <c r="AG284" s="10"/>
      <c r="AH284" s="10"/>
      <c r="AI284" s="10"/>
    </row>
    <row r="285" spans="2:35" ht="15.75">
      <c r="B285" s="65">
        <v>284</v>
      </c>
      <c r="C285" s="66" t="s">
        <v>226</v>
      </c>
      <c r="D285" s="67"/>
      <c r="E285" s="226" t="s">
        <v>100</v>
      </c>
      <c r="F285" s="54">
        <v>35</v>
      </c>
      <c r="G285" s="55">
        <v>3.67</v>
      </c>
      <c r="H285" s="518">
        <v>1</v>
      </c>
      <c r="I285" s="936" t="s">
        <v>39</v>
      </c>
      <c r="J285" s="937"/>
      <c r="K285" s="937"/>
      <c r="L285" s="937"/>
      <c r="M285" s="937"/>
      <c r="N285" s="937"/>
      <c r="O285" s="497"/>
      <c r="P285" s="510">
        <f t="shared" si="46"/>
        <v>11.055319986323326</v>
      </c>
      <c r="Q285" s="258" t="s">
        <v>39</v>
      </c>
      <c r="R285" s="64"/>
      <c r="S285" s="64"/>
      <c r="T285" s="64"/>
      <c r="U285" s="64"/>
      <c r="V285" s="64"/>
      <c r="W285" s="197"/>
      <c r="X285" s="64"/>
      <c r="Y285" s="64"/>
      <c r="Z285" s="11"/>
      <c r="AA285" s="10"/>
      <c r="AB285" s="10"/>
      <c r="AC285" s="10"/>
      <c r="AD285" s="10"/>
      <c r="AE285" s="10"/>
      <c r="AF285" s="10"/>
      <c r="AG285" s="10"/>
      <c r="AH285" s="10"/>
      <c r="AI285" s="10"/>
    </row>
    <row r="286" spans="2:35" ht="15.75">
      <c r="B286" s="50">
        <v>285</v>
      </c>
      <c r="C286" s="51" t="s">
        <v>227</v>
      </c>
      <c r="D286" s="362" t="s">
        <v>98</v>
      </c>
      <c r="E286" s="191" t="s">
        <v>101</v>
      </c>
      <c r="F286" s="54">
        <v>31</v>
      </c>
      <c r="G286" s="55">
        <v>2.41</v>
      </c>
      <c r="H286" s="518">
        <v>1</v>
      </c>
      <c r="I286" s="934"/>
      <c r="J286" s="935"/>
      <c r="K286" s="935"/>
      <c r="L286" s="935"/>
      <c r="M286" s="935"/>
      <c r="N286" s="935"/>
      <c r="O286" s="499"/>
      <c r="P286" s="520">
        <f t="shared" si="46"/>
        <v>7.2988286731502345</v>
      </c>
      <c r="Q286" s="322"/>
      <c r="R286" s="64"/>
      <c r="S286" s="64"/>
      <c r="T286" s="64"/>
      <c r="U286" s="64"/>
      <c r="V286" s="64"/>
      <c r="W286" s="197"/>
      <c r="X286" s="64"/>
      <c r="Y286" s="64"/>
      <c r="Z286" s="11"/>
      <c r="AA286" s="10"/>
      <c r="AB286" s="10"/>
      <c r="AC286" s="10"/>
      <c r="AD286" s="10"/>
      <c r="AE286" s="10"/>
      <c r="AF286" s="10"/>
      <c r="AG286" s="10"/>
      <c r="AH286" s="10"/>
      <c r="AI286" s="10"/>
    </row>
    <row r="287" spans="2:35" ht="15.75">
      <c r="B287" s="65">
        <v>286</v>
      </c>
      <c r="C287" s="66" t="s">
        <v>227</v>
      </c>
      <c r="D287" s="363"/>
      <c r="E287" s="198" t="s">
        <v>102</v>
      </c>
      <c r="F287" s="54">
        <v>31</v>
      </c>
      <c r="G287" s="55">
        <v>2.94</v>
      </c>
      <c r="H287" s="518">
        <v>1</v>
      </c>
      <c r="I287" s="936" t="s">
        <v>39</v>
      </c>
      <c r="J287" s="937"/>
      <c r="K287" s="937"/>
      <c r="L287" s="937"/>
      <c r="M287" s="937"/>
      <c r="N287" s="937"/>
      <c r="O287" s="497"/>
      <c r="P287" s="520">
        <f t="shared" si="46"/>
        <v>8.8765083225331338</v>
      </c>
      <c r="Q287" s="258" t="s">
        <v>39</v>
      </c>
      <c r="R287" s="64"/>
      <c r="S287" s="64"/>
      <c r="T287" s="64"/>
      <c r="U287" s="64"/>
      <c r="V287" s="64"/>
      <c r="W287" s="197"/>
      <c r="X287" s="64"/>
      <c r="Y287" s="64"/>
      <c r="Z287" s="11"/>
      <c r="AA287" s="10"/>
      <c r="AB287" s="10"/>
      <c r="AC287" s="10"/>
      <c r="AD287" s="10"/>
      <c r="AE287" s="10"/>
      <c r="AF287" s="10"/>
      <c r="AG287" s="10"/>
      <c r="AH287" s="10"/>
      <c r="AI287" s="10"/>
    </row>
    <row r="288" spans="2:35" ht="15.75">
      <c r="B288" s="50">
        <v>287</v>
      </c>
      <c r="C288" s="51" t="s">
        <v>228</v>
      </c>
      <c r="D288" s="362" t="s">
        <v>98</v>
      </c>
      <c r="E288" s="191" t="s">
        <v>101</v>
      </c>
      <c r="F288" s="54">
        <v>9</v>
      </c>
      <c r="G288" s="55">
        <v>2.75</v>
      </c>
      <c r="H288" s="518">
        <v>1</v>
      </c>
      <c r="I288" s="934"/>
      <c r="J288" s="935"/>
      <c r="K288" s="935"/>
      <c r="L288" s="935"/>
      <c r="M288" s="935"/>
      <c r="N288" s="935"/>
      <c r="O288" s="499"/>
      <c r="P288" s="509">
        <f t="shared" si="46"/>
        <v>8.3103850692973307</v>
      </c>
      <c r="Q288" s="322"/>
      <c r="R288" s="64"/>
      <c r="S288" s="64"/>
      <c r="T288" s="64"/>
      <c r="U288" s="64"/>
      <c r="V288" s="64"/>
      <c r="W288" s="197"/>
      <c r="X288" s="64"/>
      <c r="Y288" s="64"/>
      <c r="Z288" s="11"/>
      <c r="AA288" s="10"/>
      <c r="AB288" s="10"/>
      <c r="AC288" s="10"/>
      <c r="AD288" s="10"/>
      <c r="AE288" s="10"/>
      <c r="AF288" s="10"/>
      <c r="AG288" s="10"/>
      <c r="AH288" s="10"/>
      <c r="AI288" s="10"/>
    </row>
    <row r="289" spans="2:35" ht="15.75">
      <c r="B289" s="105">
        <v>288</v>
      </c>
      <c r="C289" s="66" t="s">
        <v>228</v>
      </c>
      <c r="D289" s="364"/>
      <c r="E289" s="198" t="s">
        <v>102</v>
      </c>
      <c r="F289" s="54">
        <v>9</v>
      </c>
      <c r="G289" s="55">
        <v>2.39</v>
      </c>
      <c r="H289" s="518">
        <v>1</v>
      </c>
      <c r="I289" s="936" t="s">
        <v>39</v>
      </c>
      <c r="J289" s="937"/>
      <c r="K289" s="937"/>
      <c r="L289" s="937"/>
      <c r="M289" s="937"/>
      <c r="N289" s="937"/>
      <c r="O289" s="500"/>
      <c r="P289" s="510">
        <f>SQRT(POWER(3,2)*POWER(G289,2)+POWER(H289,2))</f>
        <v>7.2393991463380445</v>
      </c>
      <c r="Q289" s="258" t="s">
        <v>39</v>
      </c>
      <c r="R289" s="64"/>
      <c r="S289" s="64"/>
      <c r="T289" s="64"/>
      <c r="U289" s="64"/>
      <c r="V289" s="64"/>
      <c r="W289" s="197"/>
      <c r="X289" s="64"/>
      <c r="Y289" s="64"/>
      <c r="Z289" s="11"/>
      <c r="AA289" s="10"/>
      <c r="AB289" s="10"/>
      <c r="AC289" s="10"/>
      <c r="AD289" s="10"/>
      <c r="AE289" s="10"/>
      <c r="AF289" s="10"/>
      <c r="AG289" s="10"/>
      <c r="AH289" s="10"/>
      <c r="AI289" s="10"/>
    </row>
    <row r="290" spans="2:35" ht="15.75">
      <c r="B290" s="280">
        <v>289</v>
      </c>
      <c r="C290" s="365" t="s">
        <v>229</v>
      </c>
      <c r="D290" s="280" t="s">
        <v>103</v>
      </c>
      <c r="E290" s="174" t="s">
        <v>104</v>
      </c>
      <c r="F290" s="126">
        <v>53</v>
      </c>
      <c r="G290" s="127">
        <v>1.28</v>
      </c>
      <c r="H290" s="128">
        <v>0</v>
      </c>
      <c r="I290" s="147">
        <v>3.2</v>
      </c>
      <c r="J290" s="148">
        <v>6.3</v>
      </c>
      <c r="K290" s="294">
        <f t="shared" ref="K290:K307" si="52">I290/J290</f>
        <v>0.50793650793650802</v>
      </c>
      <c r="L290" s="366">
        <f t="shared" ref="L290:L307" si="53">SQRT(POWER(G290,2)+POWER(I290,2))*1.96*SQRT(2)</f>
        <v>9.5532257839956891</v>
      </c>
      <c r="M290" s="112">
        <v>8</v>
      </c>
      <c r="N290" s="294">
        <f t="shared" ref="N290:N307" si="54">(M290-H290)/G290</f>
        <v>6.25</v>
      </c>
      <c r="O290" s="504">
        <f t="shared" ref="O290:O349" si="55" xml:space="preserve"> ((1-NORMSDIST(N290-1.5))*1000000)/10000</f>
        <v>1.0170834273681706E-4</v>
      </c>
      <c r="P290" s="513">
        <f>SQRT(POWER(3,2)*POWER(G290,2)+POWER(H290,2))</f>
        <v>3.8400000000000003</v>
      </c>
      <c r="Q290" s="180" t="str">
        <f>IF(N290&gt;=6,"13s(N3,R1)",(IF(N290&gt;=6,"13s(N3,R1)",IF(N290&gt;=5,"13s/2of32s/R4s(N3,R1)",IF(N290&gt;=4,"13s/2of32s/R4s/31s(N3,R1)",IF(N290&gt;=3,"13s/2of32s/R4s/31s/6x(N6,R1/N3,R2)",IF(N290&gt;=2,"13s/2of32s/R4s/31s/12x(N6,R2)","Unaceptable")))))))</f>
        <v>13s(N3,R1)</v>
      </c>
      <c r="R290" s="64"/>
      <c r="S290" s="287"/>
      <c r="T290" s="64"/>
      <c r="U290" s="64"/>
      <c r="V290" s="64"/>
      <c r="W290" s="197"/>
      <c r="X290" s="64"/>
      <c r="Y290" s="64"/>
      <c r="Z290" s="11"/>
      <c r="AA290" s="10"/>
      <c r="AB290" s="10"/>
      <c r="AC290" s="10"/>
      <c r="AD290" s="10"/>
      <c r="AE290" s="10"/>
      <c r="AF290" s="10"/>
      <c r="AG290" s="10"/>
      <c r="AH290" s="10"/>
      <c r="AI290" s="10"/>
    </row>
    <row r="291" spans="2:35" ht="15.75">
      <c r="B291" s="252">
        <v>290</v>
      </c>
      <c r="C291" s="367" t="s">
        <v>229</v>
      </c>
      <c r="D291" s="252"/>
      <c r="E291" s="182" t="s">
        <v>105</v>
      </c>
      <c r="F291" s="126">
        <v>53</v>
      </c>
      <c r="G291" s="127">
        <v>1.21</v>
      </c>
      <c r="H291" s="128">
        <v>3</v>
      </c>
      <c r="I291" s="147">
        <v>3.2</v>
      </c>
      <c r="J291" s="148">
        <v>6.3</v>
      </c>
      <c r="K291" s="294">
        <f t="shared" si="52"/>
        <v>0.50793650793650802</v>
      </c>
      <c r="L291" s="366">
        <f t="shared" si="53"/>
        <v>9.4828762050339996</v>
      </c>
      <c r="M291" s="112">
        <v>8</v>
      </c>
      <c r="N291" s="294">
        <f t="shared" si="54"/>
        <v>4.1322314049586781</v>
      </c>
      <c r="O291" s="511">
        <f t="shared" si="55"/>
        <v>0.42413032661983152</v>
      </c>
      <c r="P291" s="513">
        <f>SQRT(POWER(3,2)*POWER(G291,2)+POWER(H291,2))</f>
        <v>4.7092356067625243</v>
      </c>
      <c r="Q291" s="180" t="str">
        <f t="shared" ref="Q291:Q307" si="56">IF(N291&gt;=6,"13s(N3,R1)",(IF(N291&gt;=6,"13s(N3,R1)",IF(N291&gt;=5,"13s/2of32s/R4s(N3,R1)",IF(N291&gt;=4,"13s/2of32s/R4s/31s(N3,R1)",IF(N291&gt;=3,"13s/2of32s/R4s/31s/6x(N6,R1/N3,R2)",IF(N291&gt;=2,"13s/2of32s/R4s/31s/12x(N6,R2)","Unaceptable")))))))</f>
        <v>13s/2of32s/R4s/31s(N3,R1)</v>
      </c>
      <c r="R291" s="64"/>
      <c r="S291" s="287"/>
      <c r="T291" s="64"/>
      <c r="U291" s="64"/>
      <c r="V291" s="64"/>
      <c r="W291" s="197"/>
      <c r="X291" s="64"/>
      <c r="Y291" s="64"/>
      <c r="Z291" s="11"/>
      <c r="AA291" s="10"/>
      <c r="AB291" s="10"/>
      <c r="AC291" s="10"/>
      <c r="AD291" s="10"/>
      <c r="AE291" s="10"/>
      <c r="AF291" s="10"/>
      <c r="AG291" s="10"/>
      <c r="AH291" s="10"/>
      <c r="AI291" s="10"/>
    </row>
    <row r="292" spans="2:35" ht="15.75">
      <c r="B292" s="253">
        <v>291</v>
      </c>
      <c r="C292" s="368" t="s">
        <v>229</v>
      </c>
      <c r="D292" s="253"/>
      <c r="E292" s="187" t="s">
        <v>106</v>
      </c>
      <c r="F292" s="126">
        <v>51</v>
      </c>
      <c r="G292" s="127">
        <v>1.2</v>
      </c>
      <c r="H292" s="128">
        <v>0</v>
      </c>
      <c r="I292" s="139">
        <v>3.2</v>
      </c>
      <c r="J292" s="140">
        <v>6.3</v>
      </c>
      <c r="K292" s="342">
        <f t="shared" si="52"/>
        <v>0.50793650793650802</v>
      </c>
      <c r="L292" s="369">
        <f t="shared" si="53"/>
        <v>9.4731080432981454</v>
      </c>
      <c r="M292" s="112">
        <v>8</v>
      </c>
      <c r="N292" s="342">
        <f t="shared" si="54"/>
        <v>6.666666666666667</v>
      </c>
      <c r="O292" s="505">
        <f t="shared" si="55"/>
        <v>1.1915285336172587E-5</v>
      </c>
      <c r="P292" s="508">
        <f>SQRT(POWER(3,2)*POWER(G292,2)+POWER(H292,2))</f>
        <v>3.6</v>
      </c>
      <c r="Q292" s="190" t="str">
        <f t="shared" si="56"/>
        <v>13s(N3,R1)</v>
      </c>
      <c r="R292" s="64"/>
      <c r="S292" s="287"/>
      <c r="T292" s="64"/>
      <c r="U292" s="64"/>
      <c r="V292" s="64"/>
      <c r="W292" s="197"/>
      <c r="X292" s="64"/>
      <c r="Y292" s="64"/>
      <c r="Z292" s="11"/>
      <c r="AA292" s="10"/>
      <c r="AB292" s="10"/>
      <c r="AC292" s="10"/>
      <c r="AD292" s="10"/>
      <c r="AE292" s="10"/>
      <c r="AF292" s="10"/>
      <c r="AG292" s="10"/>
      <c r="AH292" s="10"/>
      <c r="AI292" s="10"/>
    </row>
    <row r="293" spans="2:35" ht="15.75">
      <c r="B293" s="280">
        <v>292</v>
      </c>
      <c r="C293" s="123" t="s">
        <v>229</v>
      </c>
      <c r="D293" s="280" t="s">
        <v>107</v>
      </c>
      <c r="E293" s="174" t="s">
        <v>104</v>
      </c>
      <c r="F293" s="126">
        <v>51</v>
      </c>
      <c r="G293" s="127">
        <v>1.55</v>
      </c>
      <c r="H293" s="128">
        <v>0</v>
      </c>
      <c r="I293" s="129">
        <v>3.2</v>
      </c>
      <c r="J293" s="130">
        <v>6.3</v>
      </c>
      <c r="K293" s="289">
        <f t="shared" si="52"/>
        <v>0.50793650793650802</v>
      </c>
      <c r="L293" s="370">
        <f t="shared" si="53"/>
        <v>9.8557017000313074</v>
      </c>
      <c r="M293" s="219">
        <v>8</v>
      </c>
      <c r="N293" s="179">
        <f t="shared" si="54"/>
        <v>5.161290322580645</v>
      </c>
      <c r="O293" s="504">
        <f t="shared" si="55"/>
        <v>1.2547409649654728E-2</v>
      </c>
      <c r="P293" s="134">
        <f t="shared" ref="P293:P307" si="57">SQRT(POWER(3,2)*POWER(G293,2)+POWER(H293,2))</f>
        <v>4.6500000000000004</v>
      </c>
      <c r="Q293" s="224" t="str">
        <f t="shared" si="56"/>
        <v>13s/2of32s/R4s(N3,R1)</v>
      </c>
      <c r="R293" s="64"/>
      <c r="S293" s="287"/>
      <c r="T293" s="64"/>
      <c r="U293" s="64"/>
      <c r="V293" s="64"/>
      <c r="W293" s="197"/>
      <c r="X293" s="64"/>
      <c r="Y293" s="64"/>
      <c r="Z293" s="11"/>
      <c r="AA293" s="10"/>
      <c r="AB293" s="10"/>
      <c r="AC293" s="10"/>
      <c r="AD293" s="10"/>
      <c r="AE293" s="10"/>
      <c r="AF293" s="10"/>
      <c r="AG293" s="10"/>
      <c r="AH293" s="10"/>
      <c r="AI293" s="10"/>
    </row>
    <row r="294" spans="2:35" ht="15.75">
      <c r="B294" s="252">
        <v>293</v>
      </c>
      <c r="C294" s="314" t="s">
        <v>229</v>
      </c>
      <c r="D294" s="252"/>
      <c r="E294" s="182" t="s">
        <v>105</v>
      </c>
      <c r="F294" s="126">
        <v>51</v>
      </c>
      <c r="G294" s="127">
        <v>1.1399999999999999</v>
      </c>
      <c r="H294" s="128">
        <v>2</v>
      </c>
      <c r="I294" s="147">
        <v>3.2</v>
      </c>
      <c r="J294" s="148">
        <v>6.3</v>
      </c>
      <c r="K294" s="294">
        <f t="shared" si="52"/>
        <v>0.50793650793650802</v>
      </c>
      <c r="L294" s="366">
        <f t="shared" si="53"/>
        <v>9.4159999320305872</v>
      </c>
      <c r="M294" s="112">
        <v>8</v>
      </c>
      <c r="N294" s="184">
        <f t="shared" si="54"/>
        <v>5.2631578947368425</v>
      </c>
      <c r="O294" s="511">
        <f t="shared" si="55"/>
        <v>8.3890597072588946E-3</v>
      </c>
      <c r="P294" s="151">
        <f t="shared" si="57"/>
        <v>3.9618682461687187</v>
      </c>
      <c r="Q294" s="180" t="str">
        <f t="shared" si="56"/>
        <v>13s/2of32s/R4s(N3,R1)</v>
      </c>
      <c r="R294" s="64"/>
      <c r="S294" s="287"/>
      <c r="T294" s="64"/>
      <c r="U294" s="64"/>
      <c r="V294" s="64"/>
      <c r="W294" s="197"/>
      <c r="X294" s="64"/>
      <c r="Y294" s="64"/>
      <c r="Z294" s="11"/>
      <c r="AA294" s="10"/>
      <c r="AB294" s="10"/>
      <c r="AC294" s="10"/>
      <c r="AD294" s="10"/>
      <c r="AE294" s="10"/>
      <c r="AF294" s="10"/>
      <c r="AG294" s="10"/>
      <c r="AH294" s="10"/>
      <c r="AI294" s="10"/>
    </row>
    <row r="295" spans="2:35" ht="15.75">
      <c r="B295" s="253">
        <v>294</v>
      </c>
      <c r="C295" s="136" t="s">
        <v>229</v>
      </c>
      <c r="D295" s="253"/>
      <c r="E295" s="187" t="s">
        <v>106</v>
      </c>
      <c r="F295" s="126">
        <v>52</v>
      </c>
      <c r="G295" s="127">
        <v>1.33</v>
      </c>
      <c r="H295" s="128">
        <v>0</v>
      </c>
      <c r="I295" s="139">
        <v>3.2</v>
      </c>
      <c r="J295" s="140">
        <v>6.3</v>
      </c>
      <c r="K295" s="342">
        <f t="shared" si="52"/>
        <v>0.50793650793650802</v>
      </c>
      <c r="L295" s="369">
        <f t="shared" si="53"/>
        <v>9.6055598733233687</v>
      </c>
      <c r="M295" s="220">
        <v>8</v>
      </c>
      <c r="N295" s="189">
        <f t="shared" si="54"/>
        <v>6.0150375939849621</v>
      </c>
      <c r="O295" s="505">
        <f t="shared" si="55"/>
        <v>3.1652767689127614E-4</v>
      </c>
      <c r="P295" s="144">
        <f t="shared" si="57"/>
        <v>3.99</v>
      </c>
      <c r="Q295" s="190" t="str">
        <f t="shared" si="56"/>
        <v>13s(N3,R1)</v>
      </c>
      <c r="R295" s="64"/>
      <c r="S295" s="287"/>
      <c r="T295" s="64"/>
      <c r="U295" s="64"/>
      <c r="V295" s="64"/>
      <c r="W295" s="197"/>
      <c r="X295" s="64"/>
      <c r="Y295" s="64"/>
      <c r="Z295" s="11"/>
      <c r="AA295" s="10"/>
      <c r="AB295" s="10"/>
      <c r="AC295" s="10"/>
      <c r="AD295" s="10"/>
      <c r="AE295" s="10"/>
      <c r="AF295" s="10"/>
      <c r="AG295" s="10"/>
      <c r="AH295" s="10"/>
      <c r="AI295" s="10"/>
    </row>
    <row r="296" spans="2:35" ht="15.75">
      <c r="B296" s="280">
        <v>295</v>
      </c>
      <c r="C296" s="123" t="s">
        <v>230</v>
      </c>
      <c r="D296" s="280" t="s">
        <v>103</v>
      </c>
      <c r="E296" s="174" t="s">
        <v>104</v>
      </c>
      <c r="F296" s="126">
        <v>53</v>
      </c>
      <c r="G296" s="127">
        <v>1.51</v>
      </c>
      <c r="H296" s="128">
        <v>0</v>
      </c>
      <c r="I296" s="129">
        <v>2.85</v>
      </c>
      <c r="J296" s="130">
        <v>6.8</v>
      </c>
      <c r="K296" s="131">
        <f t="shared" si="52"/>
        <v>0.41911764705882354</v>
      </c>
      <c r="L296" s="290">
        <f t="shared" si="53"/>
        <v>8.9400926348668222</v>
      </c>
      <c r="M296" s="213">
        <v>6</v>
      </c>
      <c r="N296" s="131">
        <f t="shared" si="54"/>
        <v>3.9735099337748343</v>
      </c>
      <c r="O296" s="504">
        <f t="shared" si="55"/>
        <v>0.66896542249030855</v>
      </c>
      <c r="P296" s="134">
        <f t="shared" si="57"/>
        <v>4.53</v>
      </c>
      <c r="Q296" s="224" t="str">
        <f t="shared" si="56"/>
        <v>13s/2of32s/R4s/31s/6x(N6,R1/N3,R2)</v>
      </c>
      <c r="R296" s="64"/>
      <c r="S296" s="287"/>
      <c r="T296" s="64"/>
      <c r="U296" s="64"/>
      <c r="V296" s="64"/>
      <c r="W296" s="197"/>
      <c r="X296" s="64"/>
      <c r="Y296" s="64"/>
      <c r="Z296" s="11"/>
      <c r="AA296" s="10"/>
      <c r="AB296" s="10"/>
      <c r="AC296" s="10"/>
      <c r="AD296" s="10"/>
      <c r="AE296" s="10"/>
      <c r="AF296" s="10"/>
      <c r="AG296" s="10"/>
      <c r="AH296" s="10"/>
      <c r="AI296" s="10"/>
    </row>
    <row r="297" spans="2:35" ht="15.75">
      <c r="B297" s="252">
        <v>296</v>
      </c>
      <c r="C297" s="314" t="s">
        <v>230</v>
      </c>
      <c r="D297" s="252"/>
      <c r="E297" s="182" t="s">
        <v>105</v>
      </c>
      <c r="F297" s="126">
        <v>53</v>
      </c>
      <c r="G297" s="127">
        <v>1.3</v>
      </c>
      <c r="H297" s="128">
        <v>0</v>
      </c>
      <c r="I297" s="147">
        <v>2.85</v>
      </c>
      <c r="J297" s="148">
        <v>6.8</v>
      </c>
      <c r="K297" s="150">
        <f t="shared" si="52"/>
        <v>0.41911764705882354</v>
      </c>
      <c r="L297" s="295">
        <f t="shared" si="53"/>
        <v>8.6828221218679822</v>
      </c>
      <c r="M297" s="213">
        <v>6</v>
      </c>
      <c r="N297" s="150">
        <f t="shared" si="54"/>
        <v>4.615384615384615</v>
      </c>
      <c r="O297" s="511">
        <f t="shared" si="55"/>
        <v>9.185260217405844E-2</v>
      </c>
      <c r="P297" s="151">
        <f t="shared" si="57"/>
        <v>3.9</v>
      </c>
      <c r="Q297" s="180" t="str">
        <f t="shared" si="56"/>
        <v>13s/2of32s/R4s/31s(N3,R1)</v>
      </c>
      <c r="R297" s="64"/>
      <c r="S297" s="287"/>
      <c r="T297" s="64"/>
      <c r="U297" s="64"/>
      <c r="V297" s="64"/>
      <c r="W297" s="197"/>
      <c r="X297" s="64"/>
      <c r="Y297" s="64"/>
      <c r="Z297" s="11"/>
      <c r="AA297" s="10"/>
      <c r="AB297" s="10"/>
      <c r="AC297" s="10"/>
      <c r="AD297" s="10"/>
      <c r="AE297" s="10"/>
      <c r="AF297" s="10"/>
      <c r="AG297" s="10"/>
      <c r="AH297" s="10"/>
      <c r="AI297" s="10"/>
    </row>
    <row r="298" spans="2:35" ht="15.75">
      <c r="B298" s="253">
        <v>297</v>
      </c>
      <c r="C298" s="136" t="s">
        <v>230</v>
      </c>
      <c r="D298" s="253"/>
      <c r="E298" s="187" t="s">
        <v>106</v>
      </c>
      <c r="F298" s="126">
        <v>51</v>
      </c>
      <c r="G298" s="127">
        <v>1.3</v>
      </c>
      <c r="H298" s="128">
        <v>1</v>
      </c>
      <c r="I298" s="139">
        <v>2.85</v>
      </c>
      <c r="J298" s="140">
        <v>6.8</v>
      </c>
      <c r="K298" s="141">
        <f t="shared" si="52"/>
        <v>0.41911764705882354</v>
      </c>
      <c r="L298" s="318">
        <f t="shared" si="53"/>
        <v>8.6828221218679822</v>
      </c>
      <c r="M298" s="371">
        <v>6</v>
      </c>
      <c r="N298" s="141">
        <f t="shared" si="54"/>
        <v>3.8461538461538458</v>
      </c>
      <c r="O298" s="505">
        <f t="shared" si="55"/>
        <v>0.94841381056535179</v>
      </c>
      <c r="P298" s="151">
        <f t="shared" si="57"/>
        <v>4.026164427839479</v>
      </c>
      <c r="Q298" s="190" t="str">
        <f t="shared" si="56"/>
        <v>13s/2of32s/R4s/31s/6x(N6,R1/N3,R2)</v>
      </c>
      <c r="R298" s="64"/>
      <c r="S298" s="287"/>
      <c r="T298" s="64"/>
      <c r="U298" s="64"/>
      <c r="V298" s="64"/>
      <c r="W298" s="197"/>
      <c r="X298" s="64"/>
      <c r="Y298" s="64"/>
      <c r="Z298" s="11"/>
      <c r="AA298" s="10"/>
      <c r="AB298" s="10"/>
      <c r="AC298" s="10"/>
      <c r="AD298" s="10"/>
      <c r="AE298" s="10"/>
      <c r="AF298" s="10"/>
      <c r="AG298" s="10"/>
      <c r="AH298" s="10"/>
      <c r="AI298" s="10"/>
    </row>
    <row r="299" spans="2:35" ht="15.75">
      <c r="B299" s="280">
        <v>298</v>
      </c>
      <c r="C299" s="123" t="s">
        <v>230</v>
      </c>
      <c r="D299" s="280" t="s">
        <v>107</v>
      </c>
      <c r="E299" s="174" t="s">
        <v>104</v>
      </c>
      <c r="F299" s="126">
        <v>51</v>
      </c>
      <c r="G299" s="127">
        <v>2.14</v>
      </c>
      <c r="H299" s="128">
        <v>0</v>
      </c>
      <c r="I299" s="129">
        <v>2.85</v>
      </c>
      <c r="J299" s="130">
        <v>6.8</v>
      </c>
      <c r="K299" s="131">
        <f t="shared" si="52"/>
        <v>0.41911764705882354</v>
      </c>
      <c r="L299" s="290">
        <f t="shared" si="53"/>
        <v>9.878905542619588</v>
      </c>
      <c r="M299" s="213">
        <v>6</v>
      </c>
      <c r="N299" s="131">
        <f t="shared" si="54"/>
        <v>2.8037383177570092</v>
      </c>
      <c r="O299" s="504">
        <f t="shared" si="55"/>
        <v>9.61614099746566</v>
      </c>
      <c r="P299" s="134">
        <f t="shared" si="57"/>
        <v>6.42</v>
      </c>
      <c r="Q299" s="224" t="str">
        <f t="shared" si="56"/>
        <v>13s/2of32s/R4s/31s/12x(N6,R2)</v>
      </c>
      <c r="R299" s="64"/>
      <c r="S299" s="287"/>
      <c r="T299" s="64"/>
      <c r="U299" s="64"/>
      <c r="V299" s="64"/>
      <c r="W299" s="197"/>
      <c r="X299" s="64"/>
      <c r="Y299" s="64"/>
      <c r="Z299" s="11"/>
      <c r="AA299" s="10"/>
      <c r="AB299" s="10"/>
      <c r="AC299" s="10"/>
      <c r="AD299" s="10"/>
      <c r="AE299" s="10"/>
      <c r="AF299" s="10"/>
      <c r="AG299" s="10"/>
      <c r="AH299" s="10"/>
      <c r="AI299" s="10"/>
    </row>
    <row r="300" spans="2:35" ht="15.75">
      <c r="B300" s="252">
        <v>299</v>
      </c>
      <c r="C300" s="314" t="s">
        <v>230</v>
      </c>
      <c r="D300" s="252"/>
      <c r="E300" s="182" t="s">
        <v>105</v>
      </c>
      <c r="F300" s="126">
        <v>51</v>
      </c>
      <c r="G300" s="127">
        <v>1.27</v>
      </c>
      <c r="H300" s="128">
        <v>1</v>
      </c>
      <c r="I300" s="147">
        <v>2.85</v>
      </c>
      <c r="J300" s="148">
        <v>6.8</v>
      </c>
      <c r="K300" s="150">
        <f t="shared" si="52"/>
        <v>0.41911764705882354</v>
      </c>
      <c r="L300" s="295">
        <f t="shared" si="53"/>
        <v>8.6486429733224632</v>
      </c>
      <c r="M300" s="213">
        <v>6</v>
      </c>
      <c r="N300" s="150">
        <f t="shared" si="54"/>
        <v>3.9370078740157481</v>
      </c>
      <c r="O300" s="511">
        <f t="shared" si="55"/>
        <v>0.74046784420462863</v>
      </c>
      <c r="P300" s="151">
        <f t="shared" si="57"/>
        <v>3.9390481083632376</v>
      </c>
      <c r="Q300" s="180" t="str">
        <f t="shared" si="56"/>
        <v>13s/2of32s/R4s/31s/6x(N6,R1/N3,R2)</v>
      </c>
      <c r="R300" s="64"/>
      <c r="S300" s="287"/>
      <c r="T300" s="64"/>
      <c r="U300" s="64"/>
      <c r="V300" s="64"/>
      <c r="W300" s="197"/>
      <c r="X300" s="64"/>
      <c r="Y300" s="64"/>
      <c r="Z300" s="11"/>
      <c r="AA300" s="10"/>
      <c r="AB300" s="10"/>
      <c r="AC300" s="10"/>
      <c r="AD300" s="10"/>
      <c r="AE300" s="10"/>
      <c r="AF300" s="10"/>
      <c r="AG300" s="10"/>
      <c r="AH300" s="10"/>
      <c r="AI300" s="10"/>
    </row>
    <row r="301" spans="2:35" ht="15.75">
      <c r="B301" s="253">
        <v>300</v>
      </c>
      <c r="C301" s="136" t="s">
        <v>230</v>
      </c>
      <c r="D301" s="253"/>
      <c r="E301" s="187" t="s">
        <v>106</v>
      </c>
      <c r="F301" s="126">
        <v>52</v>
      </c>
      <c r="G301" s="127">
        <v>1.4</v>
      </c>
      <c r="H301" s="128">
        <v>1</v>
      </c>
      <c r="I301" s="139">
        <v>2.85</v>
      </c>
      <c r="J301" s="140">
        <v>6.8</v>
      </c>
      <c r="K301" s="141">
        <f t="shared" si="52"/>
        <v>0.41911764705882354</v>
      </c>
      <c r="L301" s="318">
        <f t="shared" si="53"/>
        <v>8.8014694227725414</v>
      </c>
      <c r="M301" s="371">
        <v>6</v>
      </c>
      <c r="N301" s="141">
        <f t="shared" si="54"/>
        <v>3.5714285714285716</v>
      </c>
      <c r="O301" s="505">
        <f t="shared" si="55"/>
        <v>1.9159381574706758</v>
      </c>
      <c r="P301" s="151">
        <f t="shared" si="57"/>
        <v>4.3174066289845801</v>
      </c>
      <c r="Q301" s="190" t="str">
        <f t="shared" si="56"/>
        <v>13s/2of32s/R4s/31s/6x(N6,R1/N3,R2)</v>
      </c>
      <c r="R301" s="64"/>
      <c r="S301" s="287"/>
      <c r="T301" s="64"/>
      <c r="U301" s="64"/>
      <c r="V301" s="64"/>
      <c r="W301" s="197"/>
      <c r="X301" s="64"/>
      <c r="Y301" s="64"/>
      <c r="Z301" s="11"/>
      <c r="AA301" s="10"/>
      <c r="AB301" s="10"/>
      <c r="AC301" s="10"/>
      <c r="AD301" s="10"/>
      <c r="AE301" s="10"/>
      <c r="AF301" s="10"/>
      <c r="AG301" s="10"/>
      <c r="AH301" s="10"/>
      <c r="AI301" s="10"/>
    </row>
    <row r="302" spans="2:35" ht="15.75">
      <c r="B302" s="280">
        <v>301</v>
      </c>
      <c r="C302" s="123" t="s">
        <v>231</v>
      </c>
      <c r="D302" s="280" t="s">
        <v>103</v>
      </c>
      <c r="E302" s="174" t="s">
        <v>104</v>
      </c>
      <c r="F302" s="126">
        <v>53</v>
      </c>
      <c r="G302" s="127">
        <v>1.03</v>
      </c>
      <c r="H302" s="128">
        <v>2</v>
      </c>
      <c r="I302" s="129">
        <v>2.7</v>
      </c>
      <c r="J302" s="130">
        <v>6.41</v>
      </c>
      <c r="K302" s="131">
        <f t="shared" si="52"/>
        <v>0.42121684867394699</v>
      </c>
      <c r="L302" s="283">
        <f t="shared" si="53"/>
        <v>8.0100958096642021</v>
      </c>
      <c r="M302" s="219">
        <v>9</v>
      </c>
      <c r="N302" s="372">
        <f t="shared" si="54"/>
        <v>6.7961165048543686</v>
      </c>
      <c r="O302" s="504">
        <f t="shared" si="55"/>
        <v>5.9145691233553066E-6</v>
      </c>
      <c r="P302" s="134">
        <f t="shared" si="57"/>
        <v>3.6807743750466422</v>
      </c>
      <c r="Q302" s="224" t="str">
        <f t="shared" si="56"/>
        <v>13s(N3,R1)</v>
      </c>
      <c r="R302" s="64"/>
      <c r="S302" s="287"/>
      <c r="T302" s="64"/>
      <c r="U302" s="64"/>
      <c r="V302" s="64"/>
      <c r="W302" s="197"/>
      <c r="X302" s="64"/>
      <c r="Y302" s="64"/>
      <c r="Z302" s="11"/>
      <c r="AA302" s="10"/>
      <c r="AB302" s="10"/>
      <c r="AC302" s="10"/>
      <c r="AD302" s="10"/>
      <c r="AE302" s="10"/>
      <c r="AF302" s="10"/>
      <c r="AG302" s="10"/>
      <c r="AH302" s="10"/>
      <c r="AI302" s="10"/>
    </row>
    <row r="303" spans="2:35" ht="15.75">
      <c r="B303" s="252">
        <v>302</v>
      </c>
      <c r="C303" s="314" t="s">
        <v>231</v>
      </c>
      <c r="D303" s="252"/>
      <c r="E303" s="182" t="s">
        <v>105</v>
      </c>
      <c r="F303" s="126">
        <v>53</v>
      </c>
      <c r="G303" s="127">
        <v>0.97</v>
      </c>
      <c r="H303" s="128">
        <v>2</v>
      </c>
      <c r="I303" s="147">
        <v>2.7</v>
      </c>
      <c r="J303" s="148">
        <v>6.41</v>
      </c>
      <c r="K303" s="150">
        <f t="shared" si="52"/>
        <v>0.42121684867394699</v>
      </c>
      <c r="L303" s="304">
        <f t="shared" si="53"/>
        <v>7.9523361900764735</v>
      </c>
      <c r="M303" s="112">
        <v>9</v>
      </c>
      <c r="N303" s="373">
        <f t="shared" si="54"/>
        <v>7.2164948453608249</v>
      </c>
      <c r="O303" s="511">
        <f t="shared" si="55"/>
        <v>5.4371883662085452E-7</v>
      </c>
      <c r="P303" s="151">
        <f t="shared" si="57"/>
        <v>3.5310196827545437</v>
      </c>
      <c r="Q303" s="180" t="str">
        <f t="shared" si="56"/>
        <v>13s(N3,R1)</v>
      </c>
      <c r="R303" s="64"/>
      <c r="S303" s="331"/>
      <c r="T303" s="64"/>
      <c r="U303" s="64"/>
      <c r="V303" s="64"/>
      <c r="W303" s="197"/>
      <c r="X303" s="64"/>
      <c r="Y303" s="64"/>
      <c r="Z303" s="11"/>
      <c r="AA303" s="10"/>
      <c r="AB303" s="10"/>
      <c r="AC303" s="10"/>
      <c r="AD303" s="10"/>
      <c r="AE303" s="10"/>
      <c r="AF303" s="10"/>
      <c r="AG303" s="10"/>
      <c r="AH303" s="10"/>
      <c r="AI303" s="10"/>
    </row>
    <row r="304" spans="2:35" ht="15.75">
      <c r="B304" s="253">
        <v>303</v>
      </c>
      <c r="C304" s="136" t="s">
        <v>231</v>
      </c>
      <c r="D304" s="253"/>
      <c r="E304" s="187" t="s">
        <v>106</v>
      </c>
      <c r="F304" s="126">
        <v>51</v>
      </c>
      <c r="G304" s="127">
        <v>1.02</v>
      </c>
      <c r="H304" s="128">
        <v>2</v>
      </c>
      <c r="I304" s="139">
        <v>2.7</v>
      </c>
      <c r="J304" s="140">
        <v>6.41</v>
      </c>
      <c r="K304" s="141">
        <f t="shared" si="52"/>
        <v>0.42121684867394699</v>
      </c>
      <c r="L304" s="286">
        <f t="shared" si="53"/>
        <v>8.000258075837305</v>
      </c>
      <c r="M304" s="220">
        <v>9</v>
      </c>
      <c r="N304" s="374">
        <f t="shared" si="54"/>
        <v>6.8627450980392153</v>
      </c>
      <c r="O304" s="505">
        <f t="shared" si="55"/>
        <v>4.0983318183585027E-6</v>
      </c>
      <c r="P304" s="144">
        <f t="shared" si="57"/>
        <v>3.655625801418958</v>
      </c>
      <c r="Q304" s="190" t="str">
        <f t="shared" si="56"/>
        <v>13s(N3,R1)</v>
      </c>
      <c r="R304" s="64"/>
      <c r="S304" s="331"/>
      <c r="T304" s="64"/>
      <c r="U304" s="64"/>
      <c r="V304" s="64"/>
      <c r="W304" s="197"/>
      <c r="X304" s="64"/>
      <c r="Y304" s="64"/>
      <c r="Z304" s="11"/>
      <c r="AA304" s="10"/>
      <c r="AB304" s="10"/>
      <c r="AC304" s="10"/>
      <c r="AD304" s="10"/>
      <c r="AE304" s="10"/>
      <c r="AF304" s="10"/>
      <c r="AG304" s="10"/>
      <c r="AH304" s="10"/>
      <c r="AI304" s="10"/>
    </row>
    <row r="305" spans="2:35" ht="15.75">
      <c r="B305" s="280">
        <v>304</v>
      </c>
      <c r="C305" s="314" t="s">
        <v>231</v>
      </c>
      <c r="D305" s="280" t="s">
        <v>107</v>
      </c>
      <c r="E305" s="174" t="s">
        <v>104</v>
      </c>
      <c r="F305" s="126">
        <v>51</v>
      </c>
      <c r="G305" s="127">
        <v>1.47</v>
      </c>
      <c r="H305" s="128">
        <v>2</v>
      </c>
      <c r="I305" s="129">
        <v>2.7</v>
      </c>
      <c r="J305" s="130">
        <v>6.41</v>
      </c>
      <c r="K305" s="131">
        <f t="shared" si="52"/>
        <v>0.42121684867394699</v>
      </c>
      <c r="L305" s="283">
        <f t="shared" si="53"/>
        <v>8.5213352756478269</v>
      </c>
      <c r="M305" s="112">
        <v>9</v>
      </c>
      <c r="N305" s="372">
        <f t="shared" si="54"/>
        <v>4.7619047619047619</v>
      </c>
      <c r="O305" s="504">
        <f t="shared" si="55"/>
        <v>5.5333158458859E-2</v>
      </c>
      <c r="P305" s="134">
        <f t="shared" si="57"/>
        <v>4.8423238222985452</v>
      </c>
      <c r="Q305" s="224" t="str">
        <f t="shared" si="56"/>
        <v>13s/2of32s/R4s/31s(N3,R1)</v>
      </c>
      <c r="R305" s="64"/>
      <c r="S305" s="331"/>
      <c r="T305" s="64"/>
      <c r="U305" s="64"/>
      <c r="V305" s="64"/>
      <c r="W305" s="197"/>
      <c r="X305" s="64"/>
      <c r="Y305" s="64"/>
      <c r="Z305" s="11"/>
      <c r="AA305" s="10"/>
      <c r="AB305" s="10"/>
      <c r="AC305" s="10"/>
      <c r="AD305" s="10"/>
      <c r="AE305" s="10"/>
      <c r="AF305" s="10"/>
      <c r="AG305" s="10"/>
      <c r="AH305" s="10"/>
      <c r="AI305" s="10"/>
    </row>
    <row r="306" spans="2:35" ht="15.75">
      <c r="B306" s="252">
        <v>305</v>
      </c>
      <c r="C306" s="314" t="s">
        <v>231</v>
      </c>
      <c r="D306" s="252"/>
      <c r="E306" s="182" t="s">
        <v>105</v>
      </c>
      <c r="F306" s="126">
        <v>51</v>
      </c>
      <c r="G306" s="127">
        <v>0.93</v>
      </c>
      <c r="H306" s="128">
        <v>2</v>
      </c>
      <c r="I306" s="147">
        <v>2.7</v>
      </c>
      <c r="J306" s="148">
        <v>6.41</v>
      </c>
      <c r="K306" s="150">
        <f t="shared" si="52"/>
        <v>0.42121684867394699</v>
      </c>
      <c r="L306" s="304">
        <f t="shared" si="53"/>
        <v>7.9155371062234323</v>
      </c>
      <c r="M306" s="112">
        <v>9</v>
      </c>
      <c r="N306" s="373">
        <f t="shared" si="54"/>
        <v>7.5268817204301071</v>
      </c>
      <c r="O306" s="511">
        <f t="shared" si="55"/>
        <v>8.357662339975036E-8</v>
      </c>
      <c r="P306" s="151">
        <f t="shared" si="57"/>
        <v>3.4327976928447157</v>
      </c>
      <c r="Q306" s="180" t="str">
        <f t="shared" si="56"/>
        <v>13s(N3,R1)</v>
      </c>
      <c r="R306" s="64"/>
      <c r="S306" s="331"/>
      <c r="T306" s="64"/>
      <c r="U306" s="64"/>
      <c r="V306" s="64"/>
      <c r="W306" s="197"/>
      <c r="X306" s="64"/>
      <c r="Y306" s="64"/>
      <c r="Z306" s="11"/>
      <c r="AA306" s="10"/>
      <c r="AB306" s="10"/>
      <c r="AC306" s="10"/>
      <c r="AD306" s="10"/>
      <c r="AE306" s="10"/>
      <c r="AF306" s="10"/>
      <c r="AG306" s="10"/>
      <c r="AH306" s="10"/>
      <c r="AI306" s="10"/>
    </row>
    <row r="307" spans="2:35" ht="15.75">
      <c r="B307" s="253">
        <v>306</v>
      </c>
      <c r="C307" s="136" t="s">
        <v>231</v>
      </c>
      <c r="D307" s="253"/>
      <c r="E307" s="187" t="s">
        <v>106</v>
      </c>
      <c r="F307" s="126">
        <v>52</v>
      </c>
      <c r="G307" s="127">
        <v>1.1200000000000001</v>
      </c>
      <c r="H307" s="128">
        <v>2</v>
      </c>
      <c r="I307" s="139">
        <v>2.7</v>
      </c>
      <c r="J307" s="140">
        <v>6.41</v>
      </c>
      <c r="K307" s="141">
        <f t="shared" si="52"/>
        <v>0.42121684867394699</v>
      </c>
      <c r="L307" s="286">
        <f t="shared" si="53"/>
        <v>8.1023659556946708</v>
      </c>
      <c r="M307" s="112">
        <v>9</v>
      </c>
      <c r="N307" s="374">
        <f t="shared" si="54"/>
        <v>6.2499999999999991</v>
      </c>
      <c r="O307" s="505">
        <f t="shared" si="55"/>
        <v>1.0170831972189376E-4</v>
      </c>
      <c r="P307" s="144">
        <f t="shared" si="57"/>
        <v>3.91019181115198</v>
      </c>
      <c r="Q307" s="190" t="str">
        <f t="shared" si="56"/>
        <v>13s(N3,R1)</v>
      </c>
      <c r="R307" s="64"/>
      <c r="S307" s="331"/>
      <c r="T307" s="64"/>
      <c r="U307" s="64"/>
      <c r="V307" s="64"/>
      <c r="W307" s="197"/>
      <c r="X307" s="64"/>
      <c r="Y307" s="64"/>
      <c r="Z307" s="11"/>
      <c r="AA307" s="10"/>
      <c r="AB307" s="10"/>
      <c r="AC307" s="10"/>
      <c r="AD307" s="10"/>
      <c r="AE307" s="10"/>
      <c r="AF307" s="10"/>
      <c r="AG307" s="10"/>
      <c r="AH307" s="10"/>
      <c r="AI307" s="10"/>
    </row>
    <row r="308" spans="2:35" ht="15.75">
      <c r="B308" s="280">
        <v>307</v>
      </c>
      <c r="C308" s="123" t="s">
        <v>232</v>
      </c>
      <c r="D308" s="280" t="s">
        <v>103</v>
      </c>
      <c r="E308" s="174" t="s">
        <v>104</v>
      </c>
      <c r="F308" s="126">
        <v>53</v>
      </c>
      <c r="G308" s="127">
        <v>3.48</v>
      </c>
      <c r="H308" s="128">
        <v>2</v>
      </c>
      <c r="I308" s="129">
        <v>11.4</v>
      </c>
      <c r="J308" s="130">
        <v>21.3</v>
      </c>
      <c r="K308" s="131">
        <f t="shared" ref="K308:K349" si="58">I308/J308</f>
        <v>0.53521126760563376</v>
      </c>
      <c r="L308" s="283">
        <f t="shared" ref="L308:L349" si="59">SQRT(POWER(G308,2)+POWER(I308,2))*1.96*SQRT(2)</f>
        <v>33.038693940287658</v>
      </c>
      <c r="M308" s="375">
        <v>15.49</v>
      </c>
      <c r="N308" s="372">
        <f t="shared" ref="N308:N349" si="60">(M308-H308)/G308</f>
        <v>3.8764367816091956</v>
      </c>
      <c r="O308" s="504">
        <f t="shared" si="55"/>
        <v>0.8740378285869711</v>
      </c>
      <c r="P308" s="134">
        <f t="shared" ref="P308:P349" si="61">SQRT(POWER(3,2)*POWER(G308,2)+POWER(H308,2))</f>
        <v>10.629844777794265</v>
      </c>
      <c r="Q308" s="224" t="str">
        <f t="shared" ref="Q308:Q349" si="62">IF(N308&gt;=6,"13s(N3,R1)",(IF(N308&gt;=6,"13s(N3,R1)",IF(N308&gt;=5,"13s/2of32s/R4s(N3,R1)",IF(N308&gt;=4,"13s/2of32s/R4s/31s(N3,R1)",IF(N308&gt;=3,"13s/2of32s/R4s/31s/6x(N6,R1/N3,R2)",IF(N308&gt;=2,"13s/2of32s/R4s/31s/12x(N6,R2)","Unaceptable")))))))</f>
        <v>13s/2of32s/R4s/31s/6x(N6,R1/N3,R2)</v>
      </c>
      <c r="R308" s="102"/>
      <c r="S308" s="331"/>
      <c r="T308" s="64"/>
      <c r="U308" s="64"/>
      <c r="V308" s="64"/>
      <c r="W308" s="197"/>
      <c r="X308" s="64"/>
      <c r="Y308" s="64"/>
      <c r="Z308" s="11"/>
      <c r="AA308" s="10"/>
      <c r="AB308" s="10"/>
      <c r="AC308" s="10"/>
      <c r="AD308" s="10"/>
      <c r="AE308" s="10"/>
      <c r="AF308" s="10"/>
      <c r="AG308" s="10"/>
      <c r="AH308" s="10"/>
      <c r="AI308" s="10"/>
    </row>
    <row r="309" spans="2:35" ht="15.75">
      <c r="B309" s="252">
        <v>308</v>
      </c>
      <c r="C309" s="314" t="s">
        <v>232</v>
      </c>
      <c r="D309" s="252"/>
      <c r="E309" s="182" t="s">
        <v>105</v>
      </c>
      <c r="F309" s="126">
        <v>53</v>
      </c>
      <c r="G309" s="127">
        <v>1.91</v>
      </c>
      <c r="H309" s="128">
        <v>2</v>
      </c>
      <c r="I309" s="147">
        <v>11.4</v>
      </c>
      <c r="J309" s="148">
        <v>21.3</v>
      </c>
      <c r="K309" s="150">
        <f t="shared" si="58"/>
        <v>0.53521126760563376</v>
      </c>
      <c r="L309" s="304">
        <f t="shared" si="59"/>
        <v>32.039627868001219</v>
      </c>
      <c r="M309" s="376">
        <v>15.49</v>
      </c>
      <c r="N309" s="373">
        <f t="shared" si="60"/>
        <v>7.0628272251308903</v>
      </c>
      <c r="O309" s="511">
        <f t="shared" si="55"/>
        <v>1.3271933108072176E-6</v>
      </c>
      <c r="P309" s="151">
        <f t="shared" si="61"/>
        <v>6.0690114516286755</v>
      </c>
      <c r="Q309" s="180" t="str">
        <f t="shared" si="62"/>
        <v>13s(N3,R1)</v>
      </c>
      <c r="R309" s="102"/>
      <c r="S309" s="331"/>
      <c r="T309" s="64"/>
      <c r="U309" s="64"/>
      <c r="V309" s="64"/>
      <c r="W309" s="197"/>
      <c r="X309" s="64"/>
      <c r="Y309" s="64"/>
      <c r="Z309" s="11"/>
      <c r="AA309" s="10"/>
      <c r="AB309" s="10"/>
      <c r="AC309" s="10"/>
      <c r="AD309" s="10"/>
      <c r="AE309" s="10"/>
      <c r="AF309" s="10"/>
      <c r="AG309" s="10"/>
      <c r="AH309" s="10"/>
      <c r="AI309" s="10"/>
    </row>
    <row r="310" spans="2:35" ht="15.75">
      <c r="B310" s="253">
        <v>309</v>
      </c>
      <c r="C310" s="136" t="s">
        <v>232</v>
      </c>
      <c r="D310" s="253"/>
      <c r="E310" s="187" t="s">
        <v>106</v>
      </c>
      <c r="F310" s="126">
        <v>51</v>
      </c>
      <c r="G310" s="127">
        <v>1.49</v>
      </c>
      <c r="H310" s="128">
        <v>2</v>
      </c>
      <c r="I310" s="139">
        <v>11.4</v>
      </c>
      <c r="J310" s="140">
        <v>21.3</v>
      </c>
      <c r="K310" s="141">
        <f t="shared" si="58"/>
        <v>0.53521126760563376</v>
      </c>
      <c r="L310" s="286">
        <f t="shared" si="59"/>
        <v>31.867948542697256</v>
      </c>
      <c r="M310" s="377">
        <v>15.49</v>
      </c>
      <c r="N310" s="374">
        <f t="shared" si="60"/>
        <v>9.053691275167786</v>
      </c>
      <c r="O310" s="505">
        <f t="shared" si="55"/>
        <v>2.120525977034049E-12</v>
      </c>
      <c r="P310" s="144">
        <f t="shared" si="61"/>
        <v>4.897029711978476</v>
      </c>
      <c r="Q310" s="190" t="str">
        <f t="shared" si="62"/>
        <v>13s(N3,R1)</v>
      </c>
      <c r="R310" s="102"/>
      <c r="S310" s="331"/>
      <c r="T310" s="64"/>
      <c r="U310" s="64"/>
      <c r="V310" s="64"/>
      <c r="W310" s="197"/>
      <c r="X310" s="64"/>
      <c r="Y310" s="64"/>
      <c r="Z310" s="11"/>
      <c r="AA310" s="10"/>
      <c r="AB310" s="10"/>
      <c r="AC310" s="10"/>
      <c r="AD310" s="10"/>
      <c r="AE310" s="10"/>
      <c r="AF310" s="10"/>
      <c r="AG310" s="10"/>
      <c r="AH310" s="10"/>
      <c r="AI310" s="10"/>
    </row>
    <row r="311" spans="2:35" ht="15.75">
      <c r="B311" s="280">
        <v>310</v>
      </c>
      <c r="C311" s="123" t="s">
        <v>232</v>
      </c>
      <c r="D311" s="280" t="s">
        <v>107</v>
      </c>
      <c r="E311" s="174" t="s">
        <v>104</v>
      </c>
      <c r="F311" s="126">
        <v>51</v>
      </c>
      <c r="G311" s="127">
        <v>2.65</v>
      </c>
      <c r="H311" s="128">
        <v>2</v>
      </c>
      <c r="I311" s="129">
        <v>11.4</v>
      </c>
      <c r="J311" s="130">
        <v>21.3</v>
      </c>
      <c r="K311" s="131">
        <f t="shared" si="58"/>
        <v>0.53521126760563376</v>
      </c>
      <c r="L311" s="283">
        <f t="shared" si="59"/>
        <v>32.441700695247164</v>
      </c>
      <c r="M311" s="375">
        <v>15.49</v>
      </c>
      <c r="N311" s="372">
        <f t="shared" si="60"/>
        <v>5.090566037735849</v>
      </c>
      <c r="O311" s="504">
        <f t="shared" si="55"/>
        <v>1.6498030755296433E-2</v>
      </c>
      <c r="P311" s="134">
        <f t="shared" si="61"/>
        <v>8.1977130957359083</v>
      </c>
      <c r="Q311" s="224" t="str">
        <f t="shared" si="62"/>
        <v>13s/2of32s/R4s(N3,R1)</v>
      </c>
      <c r="R311" s="378"/>
      <c r="S311" s="331"/>
      <c r="T311" s="197"/>
      <c r="U311" s="197"/>
      <c r="V311" s="197"/>
      <c r="W311" s="197"/>
      <c r="X311" s="64"/>
      <c r="Y311" s="64"/>
      <c r="Z311" s="11"/>
      <c r="AA311" s="10"/>
      <c r="AB311" s="10"/>
      <c r="AC311" s="10"/>
      <c r="AD311" s="10"/>
      <c r="AE311" s="10"/>
      <c r="AF311" s="10"/>
      <c r="AG311" s="10"/>
      <c r="AH311" s="10"/>
      <c r="AI311" s="10"/>
    </row>
    <row r="312" spans="2:35" ht="15.75">
      <c r="B312" s="252">
        <v>311</v>
      </c>
      <c r="C312" s="314" t="s">
        <v>232</v>
      </c>
      <c r="D312" s="252"/>
      <c r="E312" s="182" t="s">
        <v>105</v>
      </c>
      <c r="F312" s="126">
        <v>51</v>
      </c>
      <c r="G312" s="127">
        <v>2.0099999999999998</v>
      </c>
      <c r="H312" s="128">
        <v>2</v>
      </c>
      <c r="I312" s="147">
        <v>11.4</v>
      </c>
      <c r="J312" s="148">
        <v>21.3</v>
      </c>
      <c r="K312" s="150">
        <f t="shared" si="58"/>
        <v>0.53521126760563376</v>
      </c>
      <c r="L312" s="304">
        <f t="shared" si="59"/>
        <v>32.086594838343316</v>
      </c>
      <c r="M312" s="376">
        <v>15.49</v>
      </c>
      <c r="N312" s="373">
        <f t="shared" si="60"/>
        <v>6.7114427860696528</v>
      </c>
      <c r="O312" s="511">
        <f t="shared" si="55"/>
        <v>9.3688815927528424E-6</v>
      </c>
      <c r="P312" s="151">
        <f t="shared" si="61"/>
        <v>6.353022902524434</v>
      </c>
      <c r="Q312" s="180" t="str">
        <f>IF(N312&gt;=6,"13s(N3,R1)",(IF(N312&gt;=6,"13s(N3,R1)",IF(N312&gt;=5,"13s/2of32s/R4s(N3,R1)",IF(N312&gt;=4,"13s/2of32s/R4s/31s(N3,R1)",IF(N312&gt;=3,"13s/2of32s/R4s/31s/6x(N6,R1/N3,R2)",IF(N312&gt;=2,"13s/2of32s/R4s/31s/12x(N6,R2)","Unaceptable")))))))</f>
        <v>13s(N3,R1)</v>
      </c>
      <c r="R312" s="378"/>
      <c r="S312" s="331"/>
      <c r="T312" s="197"/>
      <c r="U312" s="197"/>
      <c r="V312" s="197"/>
      <c r="W312" s="197"/>
      <c r="X312" s="64"/>
      <c r="Y312" s="64"/>
      <c r="Z312" s="11"/>
      <c r="AA312" s="10"/>
      <c r="AB312" s="10"/>
      <c r="AC312" s="10"/>
      <c r="AD312" s="10"/>
      <c r="AE312" s="10"/>
      <c r="AF312" s="10"/>
      <c r="AG312" s="10"/>
      <c r="AH312" s="10"/>
      <c r="AI312" s="10"/>
    </row>
    <row r="313" spans="2:35" ht="15.75">
      <c r="B313" s="253">
        <v>312</v>
      </c>
      <c r="C313" s="136" t="s">
        <v>232</v>
      </c>
      <c r="D313" s="253"/>
      <c r="E313" s="187" t="s">
        <v>106</v>
      </c>
      <c r="F313" s="126">
        <v>52</v>
      </c>
      <c r="G313" s="127">
        <v>1.44</v>
      </c>
      <c r="H313" s="128">
        <v>2</v>
      </c>
      <c r="I313" s="139">
        <v>11.4</v>
      </c>
      <c r="J313" s="140">
        <v>21.3</v>
      </c>
      <c r="K313" s="141">
        <f t="shared" si="58"/>
        <v>0.53521126760563376</v>
      </c>
      <c r="L313" s="286">
        <f t="shared" si="59"/>
        <v>31.850283444892611</v>
      </c>
      <c r="M313" s="377">
        <v>15.49</v>
      </c>
      <c r="N313" s="374">
        <f t="shared" si="60"/>
        <v>9.3680555555555554</v>
      </c>
      <c r="O313" s="505">
        <f t="shared" si="55"/>
        <v>1.7763568394002505E-13</v>
      </c>
      <c r="P313" s="144">
        <f t="shared" si="61"/>
        <v>4.7605041749797889</v>
      </c>
      <c r="Q313" s="190" t="str">
        <f t="shared" si="62"/>
        <v>13s(N3,R1)</v>
      </c>
      <c r="R313" s="378"/>
      <c r="S313" s="331"/>
      <c r="T313" s="197"/>
      <c r="U313" s="197"/>
      <c r="V313" s="197"/>
      <c r="W313" s="197"/>
      <c r="X313" s="64"/>
      <c r="Y313" s="64"/>
      <c r="Z313" s="11"/>
      <c r="AA313" s="10"/>
      <c r="AB313" s="10"/>
      <c r="AC313" s="10"/>
      <c r="AD313" s="10"/>
      <c r="AE313" s="10"/>
      <c r="AF313" s="10"/>
      <c r="AG313" s="10"/>
      <c r="AH313" s="10"/>
      <c r="AI313" s="10"/>
    </row>
    <row r="314" spans="2:35" ht="15.75">
      <c r="B314" s="280">
        <v>313</v>
      </c>
      <c r="C314" s="123" t="s">
        <v>233</v>
      </c>
      <c r="D314" s="280" t="s">
        <v>103</v>
      </c>
      <c r="E314" s="174" t="s">
        <v>104</v>
      </c>
      <c r="F314" s="126">
        <v>53</v>
      </c>
      <c r="G314" s="127">
        <v>3.29</v>
      </c>
      <c r="H314" s="128">
        <v>3</v>
      </c>
      <c r="I314" s="129">
        <v>10.199999999999999</v>
      </c>
      <c r="J314" s="130">
        <v>35.299999999999997</v>
      </c>
      <c r="K314" s="131">
        <f t="shared" si="58"/>
        <v>0.28895184135977336</v>
      </c>
      <c r="L314" s="283">
        <f t="shared" si="59"/>
        <v>29.707303026696984</v>
      </c>
      <c r="M314" s="375">
        <v>17.600000000000001</v>
      </c>
      <c r="N314" s="372">
        <f t="shared" si="60"/>
        <v>4.4376899696048637</v>
      </c>
      <c r="O314" s="504">
        <f t="shared" si="55"/>
        <v>0.16533375787142202</v>
      </c>
      <c r="P314" s="134">
        <f t="shared" si="61"/>
        <v>10.315856726418799</v>
      </c>
      <c r="Q314" s="224" t="str">
        <f t="shared" si="62"/>
        <v>13s/2of32s/R4s/31s(N3,R1)</v>
      </c>
      <c r="R314" s="378"/>
      <c r="S314" s="331"/>
      <c r="T314" s="197"/>
      <c r="U314" s="197"/>
      <c r="V314" s="197"/>
      <c r="W314" s="197"/>
      <c r="X314" s="64"/>
      <c r="Y314" s="64"/>
      <c r="Z314" s="11"/>
      <c r="AA314" s="10"/>
      <c r="AB314" s="10"/>
      <c r="AC314" s="10"/>
      <c r="AD314" s="10"/>
      <c r="AE314" s="10"/>
      <c r="AF314" s="10"/>
      <c r="AG314" s="10"/>
      <c r="AH314" s="10"/>
      <c r="AI314" s="10"/>
    </row>
    <row r="315" spans="2:35" ht="15.75">
      <c r="B315" s="252">
        <v>314</v>
      </c>
      <c r="C315" s="314" t="s">
        <v>233</v>
      </c>
      <c r="D315" s="252"/>
      <c r="E315" s="182" t="s">
        <v>105</v>
      </c>
      <c r="F315" s="126">
        <v>53</v>
      </c>
      <c r="G315" s="127">
        <v>2.46</v>
      </c>
      <c r="H315" s="128">
        <v>8</v>
      </c>
      <c r="I315" s="147">
        <v>10.199999999999999</v>
      </c>
      <c r="J315" s="148">
        <v>35.299999999999997</v>
      </c>
      <c r="K315" s="150">
        <f t="shared" si="58"/>
        <v>0.28895184135977336</v>
      </c>
      <c r="L315" s="304">
        <f t="shared" si="59"/>
        <v>29.083599865216136</v>
      </c>
      <c r="M315" s="376">
        <v>17.600000000000001</v>
      </c>
      <c r="N315" s="373">
        <f t="shared" si="60"/>
        <v>3.9024390243902447</v>
      </c>
      <c r="O315" s="511">
        <f t="shared" si="55"/>
        <v>0.81430747272119852</v>
      </c>
      <c r="P315" s="151">
        <f t="shared" si="61"/>
        <v>10.88413524355518</v>
      </c>
      <c r="Q315" s="180" t="str">
        <f t="shared" si="62"/>
        <v>13s/2of32s/R4s/31s/6x(N6,R1/N3,R2)</v>
      </c>
      <c r="R315" s="378"/>
      <c r="S315" s="331"/>
      <c r="T315" s="197"/>
      <c r="U315" s="197"/>
      <c r="V315" s="197"/>
      <c r="W315" s="197"/>
      <c r="X315" s="64"/>
      <c r="Y315" s="64"/>
      <c r="Z315" s="11"/>
      <c r="AA315" s="10"/>
      <c r="AB315" s="10"/>
      <c r="AC315" s="10"/>
      <c r="AD315" s="10"/>
      <c r="AE315" s="10"/>
      <c r="AF315" s="10"/>
      <c r="AG315" s="10"/>
      <c r="AH315" s="10"/>
      <c r="AI315" s="10"/>
    </row>
    <row r="316" spans="2:35" ht="15.75">
      <c r="B316" s="253">
        <v>315</v>
      </c>
      <c r="C316" s="136" t="s">
        <v>233</v>
      </c>
      <c r="D316" s="253"/>
      <c r="E316" s="187" t="s">
        <v>106</v>
      </c>
      <c r="F316" s="126">
        <v>51</v>
      </c>
      <c r="G316" s="127">
        <v>2.38</v>
      </c>
      <c r="H316" s="128">
        <v>9</v>
      </c>
      <c r="I316" s="139">
        <v>10.199999999999999</v>
      </c>
      <c r="J316" s="140">
        <v>35.299999999999997</v>
      </c>
      <c r="K316" s="141">
        <f t="shared" si="58"/>
        <v>0.28895184135977336</v>
      </c>
      <c r="L316" s="286">
        <f t="shared" si="59"/>
        <v>29.032410269903529</v>
      </c>
      <c r="M316" s="377">
        <v>17.600000000000001</v>
      </c>
      <c r="N316" s="374">
        <f t="shared" si="60"/>
        <v>3.6134453781512614</v>
      </c>
      <c r="O316" s="505">
        <f t="shared" si="55"/>
        <v>1.7281332739847</v>
      </c>
      <c r="P316" s="144">
        <f t="shared" si="61"/>
        <v>11.488237462726822</v>
      </c>
      <c r="Q316" s="190" t="str">
        <f t="shared" si="62"/>
        <v>13s/2of32s/R4s/31s/6x(N6,R1/N3,R2)</v>
      </c>
      <c r="R316" s="378"/>
      <c r="S316" s="331"/>
      <c r="T316" s="197"/>
      <c r="U316" s="197"/>
      <c r="V316" s="197"/>
      <c r="W316" s="197"/>
      <c r="X316" s="64"/>
      <c r="Y316" s="64"/>
      <c r="Z316" s="11"/>
      <c r="AA316" s="10"/>
      <c r="AB316" s="10"/>
      <c r="AC316" s="10"/>
      <c r="AD316" s="10"/>
      <c r="AE316" s="10"/>
      <c r="AF316" s="10"/>
      <c r="AG316" s="10"/>
      <c r="AH316" s="10"/>
      <c r="AI316" s="10"/>
    </row>
    <row r="317" spans="2:35" ht="15.75">
      <c r="B317" s="280">
        <v>316</v>
      </c>
      <c r="C317" s="123" t="s">
        <v>233</v>
      </c>
      <c r="D317" s="280" t="s">
        <v>107</v>
      </c>
      <c r="E317" s="174" t="s">
        <v>104</v>
      </c>
      <c r="F317" s="126">
        <v>51</v>
      </c>
      <c r="G317" s="127">
        <v>3.65</v>
      </c>
      <c r="H317" s="128">
        <v>2</v>
      </c>
      <c r="I317" s="129">
        <v>10.199999999999999</v>
      </c>
      <c r="J317" s="130">
        <v>35.299999999999997</v>
      </c>
      <c r="K317" s="131">
        <f t="shared" si="58"/>
        <v>0.28895184135977336</v>
      </c>
      <c r="L317" s="283">
        <f t="shared" si="59"/>
        <v>30.028645657105486</v>
      </c>
      <c r="M317" s="375">
        <v>17.600000000000001</v>
      </c>
      <c r="N317" s="372">
        <f t="shared" si="60"/>
        <v>4.2739726027397262</v>
      </c>
      <c r="O317" s="504">
        <f t="shared" si="55"/>
        <v>0.27688170782766974</v>
      </c>
      <c r="P317" s="134">
        <f t="shared" si="61"/>
        <v>11.131149985513627</v>
      </c>
      <c r="Q317" s="224" t="str">
        <f>IF(N317&gt;=6,"13s(N3,R1)",(IF(N317&gt;=6,"13s(N3,R1)",IF(N317&gt;=5,"13s/2of32s/R4s(N3,R1)",IF(N317&gt;=4,"13s/2of32s/R4s/31s(N3,R1)",IF(N317&gt;=3,"13s/2of32s/R4s/31s/6x(N6,R1/N3,R2)",IF(N317&gt;=2,"13s/2of32s/R4s/31s/12x(N6,R2)","Unaceptable")))))))</f>
        <v>13s/2of32s/R4s/31s(N3,R1)</v>
      </c>
      <c r="R317" s="378"/>
      <c r="S317" s="331"/>
      <c r="T317" s="197"/>
      <c r="U317" s="197"/>
      <c r="V317" s="197"/>
      <c r="W317" s="197"/>
      <c r="X317" s="64"/>
      <c r="Y317" s="64"/>
      <c r="Z317" s="11"/>
      <c r="AA317" s="10"/>
      <c r="AB317" s="10"/>
      <c r="AC317" s="10"/>
      <c r="AD317" s="10"/>
      <c r="AE317" s="10"/>
      <c r="AF317" s="10"/>
      <c r="AG317" s="10"/>
      <c r="AH317" s="10"/>
      <c r="AI317" s="10"/>
    </row>
    <row r="318" spans="2:35" ht="15.75">
      <c r="B318" s="252">
        <v>317</v>
      </c>
      <c r="C318" s="314" t="s">
        <v>233</v>
      </c>
      <c r="D318" s="252"/>
      <c r="E318" s="182" t="s">
        <v>105</v>
      </c>
      <c r="F318" s="126">
        <v>51</v>
      </c>
      <c r="G318" s="127">
        <v>2.21</v>
      </c>
      <c r="H318" s="128">
        <v>7.0000000000000009</v>
      </c>
      <c r="I318" s="147">
        <v>10.199999999999999</v>
      </c>
      <c r="J318" s="148">
        <v>35.299999999999997</v>
      </c>
      <c r="K318" s="150">
        <f t="shared" si="58"/>
        <v>0.28895184135977336</v>
      </c>
      <c r="L318" s="304">
        <f t="shared" si="59"/>
        <v>28.928975874026371</v>
      </c>
      <c r="M318" s="376">
        <v>17.600000000000001</v>
      </c>
      <c r="N318" s="373">
        <f t="shared" si="60"/>
        <v>4.7963800904977383</v>
      </c>
      <c r="O318" s="511">
        <f t="shared" si="55"/>
        <v>4.8969706503099175E-2</v>
      </c>
      <c r="P318" s="151">
        <f t="shared" si="61"/>
        <v>9.6414158711259841</v>
      </c>
      <c r="Q318" s="180" t="str">
        <f t="shared" si="62"/>
        <v>13s/2of32s/R4s/31s(N3,R1)</v>
      </c>
      <c r="R318" s="378"/>
      <c r="S318" s="331"/>
      <c r="T318" s="197"/>
      <c r="U318" s="197"/>
      <c r="V318" s="197"/>
      <c r="W318" s="197"/>
      <c r="X318" s="64"/>
      <c r="Y318" s="64"/>
      <c r="Z318" s="11"/>
      <c r="AA318" s="10"/>
      <c r="AB318" s="10"/>
      <c r="AC318" s="10"/>
      <c r="AD318" s="10"/>
      <c r="AE318" s="10"/>
      <c r="AF318" s="10"/>
      <c r="AG318" s="10"/>
      <c r="AH318" s="10"/>
      <c r="AI318" s="10"/>
    </row>
    <row r="319" spans="2:35" ht="15.75">
      <c r="B319" s="253">
        <v>318</v>
      </c>
      <c r="C319" s="136" t="s">
        <v>233</v>
      </c>
      <c r="D319" s="253"/>
      <c r="E319" s="187" t="s">
        <v>106</v>
      </c>
      <c r="F319" s="126">
        <v>52</v>
      </c>
      <c r="G319" s="127">
        <v>2.0099999999999998</v>
      </c>
      <c r="H319" s="128">
        <v>8</v>
      </c>
      <c r="I319" s="139">
        <v>10.199999999999999</v>
      </c>
      <c r="J319" s="140">
        <v>35.299999999999997</v>
      </c>
      <c r="K319" s="141">
        <f t="shared" si="58"/>
        <v>0.28895184135977336</v>
      </c>
      <c r="L319" s="286">
        <f t="shared" si="59"/>
        <v>28.816679619970099</v>
      </c>
      <c r="M319" s="377">
        <v>17.600000000000001</v>
      </c>
      <c r="N319" s="374">
        <f t="shared" si="60"/>
        <v>4.776119402985076</v>
      </c>
      <c r="O319" s="505">
        <f t="shared" si="55"/>
        <v>5.2622027980653296E-2</v>
      </c>
      <c r="P319" s="144">
        <f t="shared" si="61"/>
        <v>10.018028748211895</v>
      </c>
      <c r="Q319" s="190" t="str">
        <f t="shared" si="62"/>
        <v>13s/2of32s/R4s/31s(N3,R1)</v>
      </c>
      <c r="R319" s="378"/>
      <c r="S319" s="331"/>
      <c r="T319" s="197"/>
      <c r="U319" s="197"/>
      <c r="V319" s="197"/>
      <c r="W319" s="197"/>
      <c r="X319" s="64"/>
      <c r="Y319" s="64"/>
      <c r="Z319" s="11"/>
      <c r="AA319" s="10"/>
      <c r="AB319" s="10"/>
      <c r="AC319" s="10"/>
      <c r="AD319" s="10"/>
      <c r="AE319" s="10"/>
      <c r="AF319" s="10"/>
      <c r="AG319" s="10"/>
      <c r="AH319" s="10"/>
      <c r="AI319" s="10"/>
    </row>
    <row r="320" spans="2:35" ht="15.75">
      <c r="B320" s="280">
        <v>319</v>
      </c>
      <c r="C320" s="123" t="s">
        <v>234</v>
      </c>
      <c r="D320" s="280" t="s">
        <v>103</v>
      </c>
      <c r="E320" s="174" t="s">
        <v>104</v>
      </c>
      <c r="F320" s="126">
        <v>53</v>
      </c>
      <c r="G320" s="127">
        <v>7.5</v>
      </c>
      <c r="H320" s="128">
        <v>9</v>
      </c>
      <c r="I320" s="129">
        <v>17.8</v>
      </c>
      <c r="J320" s="130">
        <v>49.8</v>
      </c>
      <c r="K320" s="131">
        <f t="shared" si="58"/>
        <v>0.35742971887550207</v>
      </c>
      <c r="L320" s="283">
        <f t="shared" si="59"/>
        <v>53.539939185621051</v>
      </c>
      <c r="M320" s="248">
        <v>41.9</v>
      </c>
      <c r="N320" s="372">
        <f t="shared" si="60"/>
        <v>4.3866666666666667</v>
      </c>
      <c r="O320" s="504">
        <f t="shared" si="55"/>
        <v>0.19467323788495694</v>
      </c>
      <c r="P320" s="134">
        <f t="shared" si="61"/>
        <v>24.233241632105269</v>
      </c>
      <c r="Q320" s="224" t="str">
        <f t="shared" si="62"/>
        <v>13s/2of32s/R4s/31s(N3,R1)</v>
      </c>
      <c r="R320" s="197"/>
      <c r="S320" s="331"/>
      <c r="T320" s="197"/>
      <c r="U320" s="197"/>
      <c r="V320" s="197"/>
      <c r="W320" s="197"/>
      <c r="X320" s="64"/>
      <c r="Y320" s="64"/>
      <c r="Z320" s="11"/>
      <c r="AA320" s="10"/>
      <c r="AB320" s="10"/>
      <c r="AC320" s="10"/>
      <c r="AD320" s="10"/>
      <c r="AE320" s="10"/>
      <c r="AF320" s="10"/>
      <c r="AG320" s="10"/>
      <c r="AH320" s="10"/>
      <c r="AI320" s="10"/>
    </row>
    <row r="321" spans="2:35" ht="15.75">
      <c r="B321" s="252">
        <v>320</v>
      </c>
      <c r="C321" s="314" t="s">
        <v>234</v>
      </c>
      <c r="D321" s="252"/>
      <c r="E321" s="182" t="s">
        <v>105</v>
      </c>
      <c r="F321" s="126">
        <v>53</v>
      </c>
      <c r="G321" s="127">
        <v>4.92</v>
      </c>
      <c r="H321" s="128">
        <v>2</v>
      </c>
      <c r="I321" s="147">
        <v>17.8</v>
      </c>
      <c r="J321" s="148">
        <v>49.8</v>
      </c>
      <c r="K321" s="150">
        <f t="shared" si="58"/>
        <v>0.35742971887550207</v>
      </c>
      <c r="L321" s="304">
        <f t="shared" si="59"/>
        <v>51.189136547513677</v>
      </c>
      <c r="M321" s="251">
        <v>41.9</v>
      </c>
      <c r="N321" s="373">
        <f t="shared" si="60"/>
        <v>8.1097560975609753</v>
      </c>
      <c r="O321" s="511">
        <f t="shared" si="55"/>
        <v>1.9247714533321414E-9</v>
      </c>
      <c r="P321" s="151">
        <f t="shared" si="61"/>
        <v>14.894885028089341</v>
      </c>
      <c r="Q321" s="180" t="str">
        <f t="shared" si="62"/>
        <v>13s(N3,R1)</v>
      </c>
      <c r="R321" s="197"/>
      <c r="S321" s="331"/>
      <c r="T321" s="197"/>
      <c r="U321" s="197"/>
      <c r="V321" s="197"/>
      <c r="W321" s="197"/>
      <c r="X321" s="64"/>
      <c r="Y321" s="64"/>
      <c r="Z321" s="11"/>
      <c r="AA321" s="10"/>
      <c r="AB321" s="10"/>
      <c r="AC321" s="10"/>
      <c r="AD321" s="10"/>
      <c r="AE321" s="10"/>
      <c r="AF321" s="10"/>
      <c r="AG321" s="10"/>
      <c r="AH321" s="10"/>
      <c r="AI321" s="10"/>
    </row>
    <row r="322" spans="2:35" ht="15.75">
      <c r="B322" s="253">
        <v>321</v>
      </c>
      <c r="C322" s="314" t="s">
        <v>234</v>
      </c>
      <c r="D322" s="253"/>
      <c r="E322" s="187" t="s">
        <v>106</v>
      </c>
      <c r="F322" s="126">
        <v>51</v>
      </c>
      <c r="G322" s="127">
        <v>6.95</v>
      </c>
      <c r="H322" s="128">
        <v>14.000000000000002</v>
      </c>
      <c r="I322" s="139">
        <v>17.8</v>
      </c>
      <c r="J322" s="140">
        <v>49.8</v>
      </c>
      <c r="K322" s="141">
        <f t="shared" si="58"/>
        <v>0.35742971887550207</v>
      </c>
      <c r="L322" s="286">
        <f t="shared" si="59"/>
        <v>52.966620205559664</v>
      </c>
      <c r="M322" s="379">
        <v>41.9</v>
      </c>
      <c r="N322" s="374">
        <f t="shared" si="60"/>
        <v>4.014388489208633</v>
      </c>
      <c r="O322" s="505">
        <f t="shared" si="55"/>
        <v>0.5961950204982136</v>
      </c>
      <c r="P322" s="144">
        <f t="shared" si="61"/>
        <v>25.1141892164569</v>
      </c>
      <c r="Q322" s="190" t="str">
        <f t="shared" si="62"/>
        <v>13s/2of32s/R4s/31s(N3,R1)</v>
      </c>
      <c r="R322" s="197"/>
      <c r="S322" s="331"/>
      <c r="T322" s="197"/>
      <c r="U322" s="197"/>
      <c r="V322" s="197"/>
      <c r="W322" s="197"/>
      <c r="X322" s="64"/>
      <c r="Y322" s="64"/>
      <c r="Z322" s="11"/>
      <c r="AA322" s="10"/>
      <c r="AB322" s="10"/>
      <c r="AC322" s="10"/>
      <c r="AD322" s="10"/>
      <c r="AE322" s="10"/>
      <c r="AF322" s="10"/>
      <c r="AG322" s="10"/>
      <c r="AH322" s="10"/>
      <c r="AI322" s="10"/>
    </row>
    <row r="323" spans="2:35" ht="15.75">
      <c r="B323" s="280">
        <v>322</v>
      </c>
      <c r="C323" s="123" t="s">
        <v>234</v>
      </c>
      <c r="D323" s="280" t="s">
        <v>107</v>
      </c>
      <c r="E323" s="174" t="s">
        <v>104</v>
      </c>
      <c r="F323" s="126">
        <v>51</v>
      </c>
      <c r="G323" s="127">
        <v>7.44</v>
      </c>
      <c r="H323" s="128">
        <v>3</v>
      </c>
      <c r="I323" s="129">
        <v>17.8</v>
      </c>
      <c r="J323" s="130">
        <v>49.8</v>
      </c>
      <c r="K323" s="131">
        <f t="shared" si="58"/>
        <v>0.35742971887550207</v>
      </c>
      <c r="L323" s="283">
        <f t="shared" si="59"/>
        <v>53.475581974579775</v>
      </c>
      <c r="M323" s="248">
        <v>41.9</v>
      </c>
      <c r="N323" s="372">
        <f t="shared" si="60"/>
        <v>5.2284946236559131</v>
      </c>
      <c r="O323" s="504">
        <f t="shared" si="55"/>
        <v>9.6313508860856878E-3</v>
      </c>
      <c r="P323" s="134">
        <f t="shared" si="61"/>
        <v>22.520710468366669</v>
      </c>
      <c r="Q323" s="224" t="str">
        <f t="shared" si="62"/>
        <v>13s/2of32s/R4s(N3,R1)</v>
      </c>
      <c r="R323" s="197"/>
      <c r="S323" s="331"/>
      <c r="T323" s="197"/>
      <c r="U323" s="197"/>
      <c r="V323" s="197"/>
      <c r="W323" s="64"/>
      <c r="X323" s="64"/>
      <c r="Y323" s="64"/>
      <c r="Z323" s="11"/>
      <c r="AA323" s="10"/>
      <c r="AB323" s="10"/>
      <c r="AC323" s="10"/>
      <c r="AD323" s="10"/>
      <c r="AE323" s="10"/>
      <c r="AF323" s="10"/>
      <c r="AG323" s="10"/>
      <c r="AH323" s="10"/>
      <c r="AI323" s="10"/>
    </row>
    <row r="324" spans="2:35" ht="15.75">
      <c r="B324" s="252">
        <v>323</v>
      </c>
      <c r="C324" s="314" t="s">
        <v>234</v>
      </c>
      <c r="D324" s="252"/>
      <c r="E324" s="182" t="s">
        <v>105</v>
      </c>
      <c r="F324" s="126">
        <v>51</v>
      </c>
      <c r="G324" s="127">
        <v>6.04</v>
      </c>
      <c r="H324" s="128">
        <v>0</v>
      </c>
      <c r="I324" s="147">
        <v>17.8</v>
      </c>
      <c r="J324" s="148">
        <v>49.8</v>
      </c>
      <c r="K324" s="150">
        <f t="shared" si="58"/>
        <v>0.35742971887550207</v>
      </c>
      <c r="L324" s="304">
        <f t="shared" si="59"/>
        <v>52.102212209463822</v>
      </c>
      <c r="M324" s="251">
        <v>41.9</v>
      </c>
      <c r="N324" s="373">
        <f t="shared" si="60"/>
        <v>6.9370860927152318</v>
      </c>
      <c r="O324" s="511">
        <f t="shared" si="55"/>
        <v>2.7079486542014308E-6</v>
      </c>
      <c r="P324" s="151">
        <f t="shared" si="61"/>
        <v>18.12</v>
      </c>
      <c r="Q324" s="180" t="str">
        <f t="shared" si="62"/>
        <v>13s(N3,R1)</v>
      </c>
      <c r="R324" s="197"/>
      <c r="S324" s="331"/>
      <c r="T324" s="197"/>
      <c r="U324" s="197"/>
      <c r="V324" s="197"/>
      <c r="W324" s="64"/>
      <c r="X324" s="64"/>
      <c r="Y324" s="64"/>
      <c r="Z324" s="11"/>
      <c r="AA324" s="10"/>
      <c r="AB324" s="10"/>
      <c r="AC324" s="10"/>
      <c r="AD324" s="10"/>
      <c r="AE324" s="10"/>
      <c r="AF324" s="10"/>
      <c r="AG324" s="10"/>
      <c r="AH324" s="10"/>
      <c r="AI324" s="10"/>
    </row>
    <row r="325" spans="2:35" ht="15.75">
      <c r="B325" s="253">
        <v>324</v>
      </c>
      <c r="C325" s="136" t="s">
        <v>234</v>
      </c>
      <c r="D325" s="253"/>
      <c r="E325" s="187" t="s">
        <v>106</v>
      </c>
      <c r="F325" s="126">
        <v>52</v>
      </c>
      <c r="G325" s="127">
        <v>4.63</v>
      </c>
      <c r="H325" s="128">
        <v>8</v>
      </c>
      <c r="I325" s="139">
        <v>17.8</v>
      </c>
      <c r="J325" s="140">
        <v>49.8</v>
      </c>
      <c r="K325" s="141">
        <f t="shared" si="58"/>
        <v>0.35742971887550207</v>
      </c>
      <c r="L325" s="286">
        <f t="shared" si="59"/>
        <v>50.980869726594499</v>
      </c>
      <c r="M325" s="379">
        <v>41.9</v>
      </c>
      <c r="N325" s="374">
        <f t="shared" si="60"/>
        <v>7.3218142548596115</v>
      </c>
      <c r="O325" s="505">
        <f t="shared" si="55"/>
        <v>2.9106111965049308E-7</v>
      </c>
      <c r="P325" s="144">
        <f t="shared" si="61"/>
        <v>16.0291016591698</v>
      </c>
      <c r="Q325" s="190" t="str">
        <f t="shared" si="62"/>
        <v>13s(N3,R1)</v>
      </c>
      <c r="R325" s="197"/>
      <c r="S325" s="331"/>
      <c r="T325" s="197"/>
      <c r="U325" s="197"/>
      <c r="V325" s="197"/>
      <c r="W325" s="64"/>
      <c r="X325" s="64"/>
      <c r="Y325" s="64"/>
      <c r="Z325" s="11"/>
      <c r="AA325" s="10"/>
      <c r="AB325" s="10"/>
      <c r="AC325" s="10"/>
      <c r="AD325" s="10"/>
      <c r="AE325" s="10"/>
      <c r="AF325" s="10"/>
      <c r="AG325" s="10"/>
      <c r="AH325" s="10"/>
      <c r="AI325" s="10"/>
    </row>
    <row r="326" spans="2:35" ht="15.75">
      <c r="B326" s="280">
        <v>325</v>
      </c>
      <c r="C326" s="123" t="s">
        <v>235</v>
      </c>
      <c r="D326" s="280" t="s">
        <v>103</v>
      </c>
      <c r="E326" s="174" t="s">
        <v>104</v>
      </c>
      <c r="F326" s="126">
        <v>53</v>
      </c>
      <c r="G326" s="127">
        <v>3.09</v>
      </c>
      <c r="H326" s="128">
        <v>2</v>
      </c>
      <c r="I326" s="129">
        <v>17.100000000000001</v>
      </c>
      <c r="J326" s="130">
        <v>32.799999999999997</v>
      </c>
      <c r="K326" s="131">
        <f t="shared" si="58"/>
        <v>0.52134146341463428</v>
      </c>
      <c r="L326" s="283">
        <f t="shared" si="59"/>
        <v>48.166424757500948</v>
      </c>
      <c r="M326" s="375">
        <v>23.35</v>
      </c>
      <c r="N326" s="372">
        <f t="shared" si="60"/>
        <v>6.909385113268609</v>
      </c>
      <c r="O326" s="504">
        <f t="shared" si="55"/>
        <v>3.162075234985906E-6</v>
      </c>
      <c r="P326" s="134">
        <f t="shared" si="61"/>
        <v>9.4832958405820076</v>
      </c>
      <c r="Q326" s="224" t="str">
        <f t="shared" si="62"/>
        <v>13s(N3,R1)</v>
      </c>
      <c r="R326" s="197"/>
      <c r="S326" s="331"/>
      <c r="T326" s="197"/>
      <c r="U326" s="197"/>
      <c r="V326" s="197"/>
      <c r="W326" s="64"/>
      <c r="X326" s="64"/>
      <c r="Y326" s="64"/>
      <c r="Z326" s="11"/>
      <c r="AA326" s="10"/>
      <c r="AB326" s="10"/>
      <c r="AC326" s="10"/>
      <c r="AD326" s="10"/>
      <c r="AE326" s="10"/>
      <c r="AF326" s="10"/>
      <c r="AG326" s="10"/>
      <c r="AH326" s="10"/>
      <c r="AI326" s="10"/>
    </row>
    <row r="327" spans="2:35" ht="15.75">
      <c r="B327" s="252">
        <v>326</v>
      </c>
      <c r="C327" s="314" t="s">
        <v>235</v>
      </c>
      <c r="D327" s="252"/>
      <c r="E327" s="182" t="s">
        <v>105</v>
      </c>
      <c r="F327" s="126">
        <v>53</v>
      </c>
      <c r="G327" s="127">
        <v>2.11</v>
      </c>
      <c r="H327" s="128">
        <v>6</v>
      </c>
      <c r="I327" s="147">
        <v>17.100000000000001</v>
      </c>
      <c r="J327" s="148">
        <v>32.799999999999997</v>
      </c>
      <c r="K327" s="150">
        <f t="shared" si="58"/>
        <v>0.52134146341463428</v>
      </c>
      <c r="L327" s="304">
        <f t="shared" si="59"/>
        <v>47.758254644825534</v>
      </c>
      <c r="M327" s="376">
        <v>23.35</v>
      </c>
      <c r="N327" s="373">
        <f t="shared" si="60"/>
        <v>8.2227488151658772</v>
      </c>
      <c r="O327" s="511">
        <f t="shared" si="55"/>
        <v>8.9164231553695572E-10</v>
      </c>
      <c r="P327" s="151">
        <f t="shared" si="61"/>
        <v>8.7217486778741797</v>
      </c>
      <c r="Q327" s="180" t="str">
        <f t="shared" si="62"/>
        <v>13s(N3,R1)</v>
      </c>
      <c r="R327" s="197"/>
      <c r="S327" s="331"/>
      <c r="T327" s="197"/>
      <c r="U327" s="197"/>
      <c r="V327" s="197"/>
      <c r="W327" s="64"/>
      <c r="X327" s="64"/>
      <c r="Y327" s="64"/>
      <c r="Z327" s="11"/>
      <c r="AA327" s="10"/>
      <c r="AB327" s="10"/>
      <c r="AC327" s="10"/>
      <c r="AD327" s="10"/>
      <c r="AE327" s="10"/>
      <c r="AF327" s="10"/>
      <c r="AG327" s="10"/>
      <c r="AH327" s="10"/>
      <c r="AI327" s="10"/>
    </row>
    <row r="328" spans="2:35" ht="15.75">
      <c r="B328" s="253">
        <v>327</v>
      </c>
      <c r="C328" s="136" t="s">
        <v>235</v>
      </c>
      <c r="D328" s="253"/>
      <c r="E328" s="187" t="s">
        <v>106</v>
      </c>
      <c r="F328" s="126">
        <v>51</v>
      </c>
      <c r="G328" s="127">
        <v>2.2000000000000002</v>
      </c>
      <c r="H328" s="128">
        <v>4</v>
      </c>
      <c r="I328" s="139">
        <v>17.100000000000001</v>
      </c>
      <c r="J328" s="140">
        <v>32.799999999999997</v>
      </c>
      <c r="K328" s="141">
        <f t="shared" si="58"/>
        <v>0.52134146341463428</v>
      </c>
      <c r="L328" s="286">
        <f t="shared" si="59"/>
        <v>47.789446533727507</v>
      </c>
      <c r="M328" s="377">
        <v>23.35</v>
      </c>
      <c r="N328" s="374">
        <f t="shared" si="60"/>
        <v>8.795454545454545</v>
      </c>
      <c r="O328" s="505">
        <f t="shared" si="55"/>
        <v>1.4888090760223349E-11</v>
      </c>
      <c r="P328" s="144">
        <f t="shared" si="61"/>
        <v>7.7175125526298958</v>
      </c>
      <c r="Q328" s="190" t="str">
        <f t="shared" si="62"/>
        <v>13s(N3,R1)</v>
      </c>
      <c r="R328" s="197"/>
      <c r="S328" s="331"/>
      <c r="T328" s="197"/>
      <c r="U328" s="197"/>
      <c r="V328" s="197"/>
      <c r="W328" s="64"/>
      <c r="X328" s="64"/>
      <c r="Y328" s="64"/>
      <c r="Z328" s="11"/>
      <c r="AA328" s="10"/>
      <c r="AB328" s="10"/>
      <c r="AC328" s="10"/>
      <c r="AD328" s="10"/>
      <c r="AE328" s="10"/>
      <c r="AF328" s="10"/>
      <c r="AG328" s="10"/>
      <c r="AH328" s="10"/>
      <c r="AI328" s="10"/>
    </row>
    <row r="329" spans="2:35" ht="15.75">
      <c r="B329" s="280">
        <v>328</v>
      </c>
      <c r="C329" s="123" t="s">
        <v>235</v>
      </c>
      <c r="D329" s="280" t="s">
        <v>107</v>
      </c>
      <c r="E329" s="174" t="s">
        <v>104</v>
      </c>
      <c r="F329" s="126">
        <v>51</v>
      </c>
      <c r="G329" s="127">
        <v>2.35</v>
      </c>
      <c r="H329" s="128">
        <v>2</v>
      </c>
      <c r="I329" s="129">
        <v>17.100000000000001</v>
      </c>
      <c r="J329" s="130">
        <v>32.799999999999997</v>
      </c>
      <c r="K329" s="131">
        <f t="shared" si="58"/>
        <v>0.52134146341463428</v>
      </c>
      <c r="L329" s="283">
        <f t="shared" si="59"/>
        <v>47.844278487610197</v>
      </c>
      <c r="M329" s="375">
        <v>23.35</v>
      </c>
      <c r="N329" s="372">
        <f t="shared" si="60"/>
        <v>9.085106382978724</v>
      </c>
      <c r="O329" s="504">
        <f t="shared" si="55"/>
        <v>1.6653345369377348E-12</v>
      </c>
      <c r="P329" s="134">
        <f t="shared" si="61"/>
        <v>7.3281989601811448</v>
      </c>
      <c r="Q329" s="224" t="str">
        <f t="shared" si="62"/>
        <v>13s(N3,R1)</v>
      </c>
      <c r="R329" s="197"/>
      <c r="S329" s="331"/>
      <c r="T329" s="197"/>
      <c r="U329" s="197"/>
      <c r="V329" s="197"/>
      <c r="W329" s="64"/>
      <c r="X329" s="64"/>
      <c r="Y329" s="64"/>
      <c r="Z329" s="11"/>
      <c r="AA329" s="10"/>
      <c r="AB329" s="10"/>
      <c r="AC329" s="10"/>
      <c r="AD329" s="10"/>
      <c r="AE329" s="10"/>
      <c r="AF329" s="10"/>
      <c r="AG329" s="10"/>
      <c r="AH329" s="10"/>
      <c r="AI329" s="10"/>
    </row>
    <row r="330" spans="2:35" ht="15.75">
      <c r="B330" s="252">
        <v>329</v>
      </c>
      <c r="C330" s="314" t="s">
        <v>235</v>
      </c>
      <c r="D330" s="252"/>
      <c r="E330" s="182" t="s">
        <v>105</v>
      </c>
      <c r="F330" s="126">
        <v>51</v>
      </c>
      <c r="G330" s="127">
        <v>2.44</v>
      </c>
      <c r="H330" s="128">
        <v>6</v>
      </c>
      <c r="I330" s="147">
        <v>17.100000000000001</v>
      </c>
      <c r="J330" s="148">
        <v>32.799999999999997</v>
      </c>
      <c r="K330" s="150">
        <f t="shared" si="58"/>
        <v>0.52134146341463428</v>
      </c>
      <c r="L330" s="304">
        <f t="shared" si="59"/>
        <v>47.878880641886354</v>
      </c>
      <c r="M330" s="376">
        <v>23.35</v>
      </c>
      <c r="N330" s="373">
        <f t="shared" si="60"/>
        <v>7.1106557377049189</v>
      </c>
      <c r="O330" s="511">
        <f t="shared" si="55"/>
        <v>1.0078069268004697E-6</v>
      </c>
      <c r="P330" s="151">
        <f t="shared" si="61"/>
        <v>9.4647979376212792</v>
      </c>
      <c r="Q330" s="180" t="str">
        <f t="shared" si="62"/>
        <v>13s(N3,R1)</v>
      </c>
      <c r="R330" s="197"/>
      <c r="S330" s="331"/>
      <c r="T330" s="197"/>
      <c r="U330" s="197"/>
      <c r="V330" s="197"/>
      <c r="W330" s="64"/>
      <c r="X330" s="64"/>
      <c r="Y330" s="64"/>
      <c r="Z330" s="11"/>
      <c r="AA330" s="10"/>
      <c r="AB330" s="10"/>
      <c r="AC330" s="10"/>
      <c r="AD330" s="10"/>
      <c r="AE330" s="10"/>
      <c r="AF330" s="10"/>
      <c r="AG330" s="10"/>
      <c r="AH330" s="10"/>
      <c r="AI330" s="10"/>
    </row>
    <row r="331" spans="2:35" ht="15.75">
      <c r="B331" s="253">
        <v>330</v>
      </c>
      <c r="C331" s="136" t="s">
        <v>235</v>
      </c>
      <c r="D331" s="253"/>
      <c r="E331" s="187" t="s">
        <v>106</v>
      </c>
      <c r="F331" s="126">
        <v>52</v>
      </c>
      <c r="G331" s="127">
        <v>1.77</v>
      </c>
      <c r="H331" s="128">
        <v>4</v>
      </c>
      <c r="I331" s="139">
        <v>17.100000000000001</v>
      </c>
      <c r="J331" s="140">
        <v>32.799999999999997</v>
      </c>
      <c r="K331" s="141">
        <f t="shared" si="58"/>
        <v>0.52134146341463428</v>
      </c>
      <c r="L331" s="286">
        <f t="shared" si="59"/>
        <v>47.652022090148506</v>
      </c>
      <c r="M331" s="377">
        <v>23.35</v>
      </c>
      <c r="N331" s="374">
        <f t="shared" si="60"/>
        <v>10.932203389830509</v>
      </c>
      <c r="O331" s="505">
        <f t="shared" si="55"/>
        <v>0</v>
      </c>
      <c r="P331" s="144">
        <f t="shared" si="61"/>
        <v>6.6480147412592281</v>
      </c>
      <c r="Q331" s="190" t="str">
        <f t="shared" si="62"/>
        <v>13s(N3,R1)</v>
      </c>
      <c r="R331" s="197"/>
      <c r="S331" s="331"/>
      <c r="T331" s="197"/>
      <c r="U331" s="197"/>
      <c r="V331" s="197"/>
      <c r="W331" s="64"/>
      <c r="X331" s="64"/>
      <c r="Y331" s="64"/>
      <c r="Z331" s="11"/>
      <c r="AA331" s="10"/>
      <c r="AB331" s="10"/>
      <c r="AC331" s="10"/>
      <c r="AD331" s="10"/>
      <c r="AE331" s="10"/>
      <c r="AF331" s="10"/>
      <c r="AG331" s="10"/>
      <c r="AH331" s="10"/>
      <c r="AI331" s="10"/>
    </row>
    <row r="332" spans="2:35" ht="15.75">
      <c r="B332" s="280">
        <v>331</v>
      </c>
      <c r="C332" s="123" t="s">
        <v>236</v>
      </c>
      <c r="D332" s="280" t="s">
        <v>103</v>
      </c>
      <c r="E332" s="174" t="s">
        <v>104</v>
      </c>
      <c r="F332" s="126">
        <v>53</v>
      </c>
      <c r="G332" s="127">
        <v>7.28</v>
      </c>
      <c r="H332" s="128">
        <v>4</v>
      </c>
      <c r="I332" s="129">
        <v>21</v>
      </c>
      <c r="J332" s="130">
        <v>76.400000000000006</v>
      </c>
      <c r="K332" s="131">
        <f t="shared" si="58"/>
        <v>0.27486910994764396</v>
      </c>
      <c r="L332" s="283">
        <f t="shared" si="59"/>
        <v>61.607536120835093</v>
      </c>
      <c r="M332" s="375">
        <v>37.1</v>
      </c>
      <c r="N332" s="372">
        <f t="shared" si="60"/>
        <v>4.5467032967032965</v>
      </c>
      <c r="O332" s="504">
        <f t="shared" si="55"/>
        <v>0.11568298188580073</v>
      </c>
      <c r="P332" s="134">
        <f t="shared" si="61"/>
        <v>22.203279037115216</v>
      </c>
      <c r="Q332" s="224" t="str">
        <f>IF(N332&gt;=6,"13s(N3,R1)",(IF(N332&gt;=6,"13s(N3,R1)",IF(N332&gt;=5,"13s/2of32s/R4s(N3,R1)",IF(N332&gt;=4,"13s/2of32s/R4s/31s(N3,R1)",IF(N332&gt;=3,"13s/2of32s/R4s/31s/6x(N6,R1/N3,R2)",IF(N332&gt;=2,"13s/2of32s/R4s/31s/12x(N6,R2)","Unaceptable")))))))</f>
        <v>13s/2of32s/R4s/31s(N3,R1)</v>
      </c>
      <c r="R332" s="197"/>
      <c r="S332" s="331"/>
      <c r="T332" s="197"/>
      <c r="U332" s="197"/>
      <c r="V332" s="197"/>
      <c r="W332" s="197"/>
      <c r="X332" s="64"/>
      <c r="Y332" s="64"/>
      <c r="Z332" s="11"/>
      <c r="AA332" s="10"/>
      <c r="AB332" s="10"/>
      <c r="AC332" s="10"/>
      <c r="AD332" s="10"/>
      <c r="AE332" s="10"/>
      <c r="AF332" s="10"/>
      <c r="AG332" s="10"/>
      <c r="AH332" s="10"/>
      <c r="AI332" s="10"/>
    </row>
    <row r="333" spans="2:35" ht="15.75">
      <c r="B333" s="252">
        <v>332</v>
      </c>
      <c r="C333" s="314" t="s">
        <v>236</v>
      </c>
      <c r="D333" s="252"/>
      <c r="E333" s="182" t="s">
        <v>105</v>
      </c>
      <c r="F333" s="126">
        <v>53</v>
      </c>
      <c r="G333" s="127">
        <v>8.35</v>
      </c>
      <c r="H333" s="128">
        <v>5</v>
      </c>
      <c r="I333" s="147">
        <v>21</v>
      </c>
      <c r="J333" s="148">
        <v>76.400000000000006</v>
      </c>
      <c r="K333" s="150">
        <f t="shared" si="58"/>
        <v>0.27486910994764396</v>
      </c>
      <c r="L333" s="304">
        <f t="shared" si="59"/>
        <v>62.641704255232398</v>
      </c>
      <c r="M333" s="376">
        <v>37.1</v>
      </c>
      <c r="N333" s="373">
        <f t="shared" si="60"/>
        <v>3.8443113772455093</v>
      </c>
      <c r="O333" s="511">
        <f t="shared" si="55"/>
        <v>0.95311248652369962</v>
      </c>
      <c r="P333" s="151">
        <f t="shared" si="61"/>
        <v>25.544128483861019</v>
      </c>
      <c r="Q333" s="180" t="str">
        <f t="shared" si="62"/>
        <v>13s/2of32s/R4s/31s/6x(N6,R1/N3,R2)</v>
      </c>
      <c r="R333" s="197"/>
      <c r="S333" s="331"/>
      <c r="T333" s="197"/>
      <c r="U333" s="197"/>
      <c r="V333" s="197"/>
      <c r="W333" s="197"/>
      <c r="X333" s="64"/>
      <c r="Y333" s="64"/>
      <c r="Z333" s="11"/>
      <c r="AA333" s="10"/>
      <c r="AB333" s="10"/>
      <c r="AC333" s="10"/>
      <c r="AD333" s="10"/>
      <c r="AE333" s="10"/>
      <c r="AF333" s="10"/>
      <c r="AG333" s="10"/>
      <c r="AH333" s="10"/>
      <c r="AI333" s="10"/>
    </row>
    <row r="334" spans="2:35" ht="15.75">
      <c r="B334" s="253">
        <v>333</v>
      </c>
      <c r="C334" s="136" t="s">
        <v>236</v>
      </c>
      <c r="D334" s="253"/>
      <c r="E334" s="187" t="s">
        <v>106</v>
      </c>
      <c r="F334" s="126">
        <v>51</v>
      </c>
      <c r="G334" s="127">
        <v>7.72</v>
      </c>
      <c r="H334" s="128">
        <v>6</v>
      </c>
      <c r="I334" s="139">
        <v>21</v>
      </c>
      <c r="J334" s="140">
        <v>76.400000000000006</v>
      </c>
      <c r="K334" s="141">
        <f t="shared" si="58"/>
        <v>0.27486910994764396</v>
      </c>
      <c r="L334" s="286">
        <f t="shared" si="59"/>
        <v>62.017720265098426</v>
      </c>
      <c r="M334" s="377">
        <v>37.1</v>
      </c>
      <c r="N334" s="374">
        <f t="shared" si="60"/>
        <v>4.028497409326425</v>
      </c>
      <c r="O334" s="505">
        <f t="shared" si="55"/>
        <v>0.57275965924590277</v>
      </c>
      <c r="P334" s="144">
        <f t="shared" si="61"/>
        <v>23.924581501041978</v>
      </c>
      <c r="Q334" s="190" t="str">
        <f t="shared" si="62"/>
        <v>13s/2of32s/R4s/31s(N3,R1)</v>
      </c>
      <c r="R334" s="197"/>
      <c r="S334" s="331"/>
      <c r="T334" s="197"/>
      <c r="U334" s="197"/>
      <c r="V334" s="197"/>
      <c r="W334" s="197"/>
      <c r="X334" s="64"/>
      <c r="Y334" s="64"/>
      <c r="Z334" s="11"/>
      <c r="AA334" s="10"/>
      <c r="AB334" s="10"/>
      <c r="AC334" s="10"/>
      <c r="AD334" s="10"/>
      <c r="AE334" s="10"/>
      <c r="AF334" s="10"/>
      <c r="AG334" s="10"/>
      <c r="AH334" s="10"/>
      <c r="AI334" s="10"/>
    </row>
    <row r="335" spans="2:35" ht="15.75">
      <c r="B335" s="280">
        <v>334</v>
      </c>
      <c r="C335" s="123" t="s">
        <v>236</v>
      </c>
      <c r="D335" s="280" t="s">
        <v>107</v>
      </c>
      <c r="E335" s="174" t="s">
        <v>104</v>
      </c>
      <c r="F335" s="126">
        <v>51</v>
      </c>
      <c r="G335" s="127">
        <v>6.94</v>
      </c>
      <c r="H335" s="128">
        <v>4</v>
      </c>
      <c r="I335" s="129">
        <v>21</v>
      </c>
      <c r="J335" s="130">
        <v>76.400000000000006</v>
      </c>
      <c r="K335" s="131">
        <f t="shared" si="58"/>
        <v>0.27486910994764396</v>
      </c>
      <c r="L335" s="283">
        <f t="shared" si="59"/>
        <v>61.305316013539965</v>
      </c>
      <c r="M335" s="375">
        <v>37.1</v>
      </c>
      <c r="N335" s="372">
        <f t="shared" si="60"/>
        <v>4.7694524495677229</v>
      </c>
      <c r="O335" s="504">
        <f t="shared" si="55"/>
        <v>5.387792336863928E-2</v>
      </c>
      <c r="P335" s="134">
        <f t="shared" si="61"/>
        <v>21.200764137172037</v>
      </c>
      <c r="Q335" s="224" t="str">
        <f t="shared" si="62"/>
        <v>13s/2of32s/R4s/31s(N3,R1)</v>
      </c>
      <c r="R335" s="197"/>
      <c r="S335" s="331"/>
      <c r="T335" s="197"/>
      <c r="U335" s="197"/>
      <c r="V335" s="197"/>
      <c r="W335" s="197"/>
      <c r="X335" s="197"/>
      <c r="Y335" s="197"/>
      <c r="Z335" s="7"/>
      <c r="AB335" s="10"/>
      <c r="AC335" s="10"/>
      <c r="AD335" s="10"/>
      <c r="AE335" s="10"/>
      <c r="AF335" s="10"/>
      <c r="AG335" s="10"/>
      <c r="AH335" s="10"/>
      <c r="AI335" s="10"/>
    </row>
    <row r="336" spans="2:35" ht="15.75">
      <c r="B336" s="252">
        <v>335</v>
      </c>
      <c r="C336" s="314" t="s">
        <v>236</v>
      </c>
      <c r="D336" s="252"/>
      <c r="E336" s="182" t="s">
        <v>105</v>
      </c>
      <c r="F336" s="126">
        <v>51</v>
      </c>
      <c r="G336" s="127">
        <v>6.78</v>
      </c>
      <c r="H336" s="128">
        <v>6</v>
      </c>
      <c r="I336" s="147">
        <v>21</v>
      </c>
      <c r="J336" s="148">
        <v>76.400000000000006</v>
      </c>
      <c r="K336" s="150">
        <f t="shared" si="58"/>
        <v>0.27486910994764396</v>
      </c>
      <c r="L336" s="304">
        <f t="shared" si="59"/>
        <v>61.167602624919027</v>
      </c>
      <c r="M336" s="376">
        <v>37.1</v>
      </c>
      <c r="N336" s="373">
        <f t="shared" si="60"/>
        <v>4.5870206489675516</v>
      </c>
      <c r="O336" s="511">
        <f t="shared" si="55"/>
        <v>0.10108677612443717</v>
      </c>
      <c r="P336" s="151">
        <f t="shared" si="61"/>
        <v>21.206499003843138</v>
      </c>
      <c r="Q336" s="180" t="str">
        <f t="shared" si="62"/>
        <v>13s/2of32s/R4s/31s(N3,R1)</v>
      </c>
      <c r="R336" s="197"/>
      <c r="S336" s="331"/>
      <c r="T336" s="197"/>
      <c r="U336" s="197"/>
      <c r="V336" s="197"/>
      <c r="W336" s="197"/>
      <c r="X336" s="197"/>
      <c r="Y336" s="197"/>
      <c r="Z336" s="7"/>
      <c r="AB336" s="10"/>
      <c r="AC336" s="10"/>
      <c r="AD336" s="10"/>
      <c r="AE336" s="10"/>
      <c r="AF336" s="10"/>
      <c r="AG336" s="10"/>
      <c r="AH336" s="10"/>
      <c r="AI336" s="10"/>
    </row>
    <row r="337" spans="2:35" ht="15.75">
      <c r="B337" s="253">
        <v>336</v>
      </c>
      <c r="C337" s="136" t="s">
        <v>236</v>
      </c>
      <c r="D337" s="253"/>
      <c r="E337" s="187" t="s">
        <v>106</v>
      </c>
      <c r="F337" s="126">
        <v>52</v>
      </c>
      <c r="G337" s="127">
        <v>6.58</v>
      </c>
      <c r="H337" s="128">
        <v>6</v>
      </c>
      <c r="I337" s="139">
        <v>21</v>
      </c>
      <c r="J337" s="140">
        <v>76.400000000000006</v>
      </c>
      <c r="K337" s="141">
        <f t="shared" si="58"/>
        <v>0.27486910994764396</v>
      </c>
      <c r="L337" s="286">
        <f t="shared" si="59"/>
        <v>60.999558199055841</v>
      </c>
      <c r="M337" s="377">
        <v>37.1</v>
      </c>
      <c r="N337" s="374">
        <f t="shared" si="60"/>
        <v>4.7264437689969609</v>
      </c>
      <c r="O337" s="505">
        <f t="shared" si="55"/>
        <v>6.2669428791484183E-2</v>
      </c>
      <c r="P337" s="144">
        <f t="shared" si="61"/>
        <v>20.631713452837598</v>
      </c>
      <c r="Q337" s="190" t="str">
        <f t="shared" si="62"/>
        <v>13s/2of32s/R4s/31s(N3,R1)</v>
      </c>
      <c r="R337" s="197"/>
      <c r="S337" s="331"/>
      <c r="T337" s="197"/>
      <c r="U337" s="197"/>
      <c r="V337" s="197"/>
      <c r="W337" s="197"/>
      <c r="X337" s="197"/>
      <c r="Y337" s="197"/>
      <c r="Z337" s="7"/>
      <c r="AB337" s="10"/>
      <c r="AC337" s="10"/>
      <c r="AD337" s="10"/>
      <c r="AE337" s="10"/>
      <c r="AF337" s="10"/>
      <c r="AG337" s="10"/>
      <c r="AH337" s="10"/>
      <c r="AI337" s="10"/>
    </row>
    <row r="338" spans="2:35" ht="15.75">
      <c r="B338" s="280">
        <v>337</v>
      </c>
      <c r="C338" s="123" t="s">
        <v>237</v>
      </c>
      <c r="D338" s="280" t="s">
        <v>103</v>
      </c>
      <c r="E338" s="174" t="s">
        <v>104</v>
      </c>
      <c r="F338" s="126">
        <v>53</v>
      </c>
      <c r="G338" s="127">
        <v>8.6199999999999992</v>
      </c>
      <c r="H338" s="128">
        <v>3</v>
      </c>
      <c r="I338" s="129">
        <v>28</v>
      </c>
      <c r="J338" s="130">
        <v>54.8</v>
      </c>
      <c r="K338" s="131">
        <f t="shared" si="58"/>
        <v>0.51094890510948909</v>
      </c>
      <c r="L338" s="283">
        <f t="shared" si="59"/>
        <v>81.206676856524552</v>
      </c>
      <c r="M338" s="375">
        <v>38.5</v>
      </c>
      <c r="N338" s="372">
        <f t="shared" si="60"/>
        <v>4.1183294663573093</v>
      </c>
      <c r="O338" s="504">
        <f t="shared" si="55"/>
        <v>0.44180722682574114</v>
      </c>
      <c r="P338" s="134">
        <f t="shared" si="61"/>
        <v>26.033432351497563</v>
      </c>
      <c r="Q338" s="224" t="str">
        <f t="shared" si="62"/>
        <v>13s/2of32s/R4s/31s(N3,R1)</v>
      </c>
      <c r="R338" s="197"/>
      <c r="S338" s="331"/>
      <c r="T338" s="197"/>
      <c r="U338" s="197"/>
      <c r="V338" s="197"/>
      <c r="W338" s="197"/>
      <c r="X338" s="197"/>
      <c r="Y338" s="197"/>
      <c r="Z338" s="7"/>
      <c r="AB338" s="10"/>
      <c r="AC338" s="10"/>
      <c r="AD338" s="10"/>
      <c r="AE338" s="10"/>
      <c r="AF338" s="10"/>
      <c r="AG338" s="10"/>
      <c r="AH338" s="10"/>
      <c r="AI338" s="10"/>
    </row>
    <row r="339" spans="2:35" ht="15.75">
      <c r="B339" s="252">
        <v>338</v>
      </c>
      <c r="C339" s="314" t="s">
        <v>237</v>
      </c>
      <c r="D339" s="252"/>
      <c r="E339" s="182" t="s">
        <v>105</v>
      </c>
      <c r="F339" s="126">
        <v>53</v>
      </c>
      <c r="G339" s="127">
        <v>8.58</v>
      </c>
      <c r="H339" s="128">
        <v>7.0000000000000009</v>
      </c>
      <c r="I339" s="147">
        <v>28</v>
      </c>
      <c r="J339" s="148">
        <v>54.8</v>
      </c>
      <c r="K339" s="150">
        <f t="shared" si="58"/>
        <v>0.51094890510948909</v>
      </c>
      <c r="L339" s="304">
        <f t="shared" si="59"/>
        <v>81.17412349067898</v>
      </c>
      <c r="M339" s="376">
        <v>38.5</v>
      </c>
      <c r="N339" s="373">
        <f t="shared" si="60"/>
        <v>3.6713286713286712</v>
      </c>
      <c r="O339" s="511">
        <f t="shared" si="55"/>
        <v>1.4953168245753545</v>
      </c>
      <c r="P339" s="151">
        <f t="shared" si="61"/>
        <v>26.674849577832674</v>
      </c>
      <c r="Q339" s="180" t="str">
        <f t="shared" si="62"/>
        <v>13s/2of32s/R4s/31s/6x(N6,R1/N3,R2)</v>
      </c>
      <c r="R339" s="197"/>
      <c r="S339" s="331"/>
      <c r="T339" s="197"/>
      <c r="U339" s="197"/>
      <c r="V339" s="197"/>
      <c r="W339" s="197"/>
      <c r="X339" s="197"/>
      <c r="Y339" s="197"/>
      <c r="Z339" s="7"/>
      <c r="AB339" s="10"/>
      <c r="AC339" s="10"/>
      <c r="AD339" s="10"/>
      <c r="AE339" s="10"/>
      <c r="AF339" s="10"/>
      <c r="AG339" s="10"/>
      <c r="AH339" s="10"/>
      <c r="AI339" s="10"/>
    </row>
    <row r="340" spans="2:35" ht="15.75">
      <c r="B340" s="253">
        <v>339</v>
      </c>
      <c r="C340" s="136" t="s">
        <v>237</v>
      </c>
      <c r="D340" s="253"/>
      <c r="E340" s="187" t="s">
        <v>106</v>
      </c>
      <c r="F340" s="126">
        <v>51</v>
      </c>
      <c r="G340" s="127">
        <v>5.17</v>
      </c>
      <c r="H340" s="128">
        <v>8</v>
      </c>
      <c r="I340" s="139">
        <v>28</v>
      </c>
      <c r="J340" s="140">
        <v>54.8</v>
      </c>
      <c r="K340" s="141">
        <f t="shared" si="58"/>
        <v>0.51094890510948909</v>
      </c>
      <c r="L340" s="286">
        <f t="shared" si="59"/>
        <v>78.923965210067848</v>
      </c>
      <c r="M340" s="377">
        <v>38.5</v>
      </c>
      <c r="N340" s="374">
        <f t="shared" si="60"/>
        <v>5.8994197292069632</v>
      </c>
      <c r="O340" s="505">
        <f t="shared" si="55"/>
        <v>5.42703579431425E-4</v>
      </c>
      <c r="P340" s="144">
        <f t="shared" si="61"/>
        <v>17.451650351757568</v>
      </c>
      <c r="Q340" s="190" t="str">
        <f t="shared" si="62"/>
        <v>13s/2of32s/R4s(N3,R1)</v>
      </c>
      <c r="R340" s="197"/>
      <c r="S340" s="331"/>
      <c r="T340" s="197"/>
      <c r="U340" s="197"/>
      <c r="V340" s="197"/>
      <c r="W340" s="197"/>
      <c r="X340" s="197"/>
      <c r="Y340" s="197"/>
      <c r="Z340" s="7"/>
      <c r="AB340" s="10"/>
      <c r="AC340" s="10"/>
      <c r="AD340" s="10"/>
      <c r="AE340" s="10"/>
      <c r="AF340" s="10"/>
      <c r="AG340" s="10"/>
      <c r="AH340" s="10"/>
      <c r="AI340" s="10"/>
    </row>
    <row r="341" spans="2:35" ht="15.75">
      <c r="B341" s="280">
        <v>340</v>
      </c>
      <c r="C341" s="314" t="s">
        <v>237</v>
      </c>
      <c r="D341" s="280" t="s">
        <v>107</v>
      </c>
      <c r="E341" s="174" t="s">
        <v>104</v>
      </c>
      <c r="F341" s="126">
        <v>51</v>
      </c>
      <c r="G341" s="127">
        <v>9.01</v>
      </c>
      <c r="H341" s="128">
        <v>2</v>
      </c>
      <c r="I341" s="129">
        <v>28</v>
      </c>
      <c r="J341" s="130">
        <v>54.8</v>
      </c>
      <c r="K341" s="131">
        <f t="shared" si="58"/>
        <v>0.51094890510948909</v>
      </c>
      <c r="L341" s="283">
        <f t="shared" si="59"/>
        <v>81.531293037213629</v>
      </c>
      <c r="M341" s="375">
        <v>38.5</v>
      </c>
      <c r="N341" s="372">
        <f t="shared" si="60"/>
        <v>4.0510543840177577</v>
      </c>
      <c r="O341" s="504">
        <f t="shared" si="55"/>
        <v>0.53698782914429755</v>
      </c>
      <c r="P341" s="134">
        <f t="shared" si="61"/>
        <v>27.103890864597282</v>
      </c>
      <c r="Q341" s="224" t="str">
        <f t="shared" si="62"/>
        <v>13s/2of32s/R4s/31s(N3,R1)</v>
      </c>
      <c r="R341" s="197"/>
      <c r="S341" s="331"/>
      <c r="T341" s="197"/>
      <c r="U341" s="197"/>
      <c r="V341" s="197"/>
      <c r="W341" s="197"/>
      <c r="X341" s="197"/>
      <c r="Y341" s="197"/>
      <c r="Z341" s="7"/>
      <c r="AB341" s="10"/>
      <c r="AC341" s="10"/>
      <c r="AD341" s="10"/>
      <c r="AE341" s="10"/>
      <c r="AF341" s="10"/>
      <c r="AG341" s="10"/>
      <c r="AH341" s="10"/>
      <c r="AI341" s="10"/>
    </row>
    <row r="342" spans="2:35" ht="15.75">
      <c r="B342" s="252">
        <v>341</v>
      </c>
      <c r="C342" s="314" t="s">
        <v>237</v>
      </c>
      <c r="D342" s="252"/>
      <c r="E342" s="182" t="s">
        <v>105</v>
      </c>
      <c r="F342" s="126">
        <v>51</v>
      </c>
      <c r="G342" s="127">
        <v>7.47</v>
      </c>
      <c r="H342" s="128">
        <v>6</v>
      </c>
      <c r="I342" s="147">
        <v>28</v>
      </c>
      <c r="J342" s="148">
        <v>54.8</v>
      </c>
      <c r="K342" s="150">
        <f t="shared" si="58"/>
        <v>0.51094890510948909</v>
      </c>
      <c r="L342" s="304">
        <f t="shared" si="59"/>
        <v>80.326572657371614</v>
      </c>
      <c r="M342" s="376">
        <v>38.5</v>
      </c>
      <c r="N342" s="373">
        <f t="shared" si="60"/>
        <v>4.3507362784471217</v>
      </c>
      <c r="O342" s="511">
        <f t="shared" si="55"/>
        <v>0.21809064908908657</v>
      </c>
      <c r="P342" s="151">
        <f t="shared" si="61"/>
        <v>23.199312489813142</v>
      </c>
      <c r="Q342" s="180" t="str">
        <f t="shared" si="62"/>
        <v>13s/2of32s/R4s/31s(N3,R1)</v>
      </c>
      <c r="R342" s="197"/>
      <c r="S342" s="331"/>
      <c r="T342" s="197"/>
      <c r="U342" s="197"/>
      <c r="V342" s="197"/>
      <c r="W342" s="197"/>
      <c r="X342" s="197"/>
      <c r="Y342" s="197"/>
      <c r="Z342" s="7"/>
      <c r="AB342" s="10"/>
      <c r="AC342" s="10"/>
      <c r="AD342" s="10"/>
      <c r="AE342" s="10"/>
      <c r="AF342" s="10"/>
      <c r="AG342" s="10"/>
      <c r="AH342" s="10"/>
      <c r="AI342" s="10"/>
    </row>
    <row r="343" spans="2:35" ht="15.75">
      <c r="B343" s="253">
        <v>342</v>
      </c>
      <c r="C343" s="136" t="s">
        <v>237</v>
      </c>
      <c r="D343" s="253"/>
      <c r="E343" s="187" t="s">
        <v>106</v>
      </c>
      <c r="F343" s="126">
        <v>52</v>
      </c>
      <c r="G343" s="127">
        <v>6.45</v>
      </c>
      <c r="H343" s="128">
        <v>8</v>
      </c>
      <c r="I343" s="139">
        <v>28</v>
      </c>
      <c r="J343" s="140">
        <v>54.8</v>
      </c>
      <c r="K343" s="141">
        <f t="shared" si="58"/>
        <v>0.51094890510948909</v>
      </c>
      <c r="L343" s="286">
        <f t="shared" si="59"/>
        <v>79.644642807912703</v>
      </c>
      <c r="M343" s="377">
        <v>38.5</v>
      </c>
      <c r="N343" s="374">
        <f t="shared" si="60"/>
        <v>4.7286821705426352</v>
      </c>
      <c r="O343" s="505">
        <f t="shared" si="55"/>
        <v>6.218101179045199E-2</v>
      </c>
      <c r="P343" s="144">
        <f t="shared" si="61"/>
        <v>20.938541018896231</v>
      </c>
      <c r="Q343" s="190" t="str">
        <f t="shared" si="62"/>
        <v>13s/2of32s/R4s/31s(N3,R1)</v>
      </c>
      <c r="R343" s="197"/>
      <c r="S343" s="331"/>
      <c r="T343" s="197"/>
      <c r="U343" s="197"/>
      <c r="V343" s="197"/>
      <c r="W343" s="197"/>
      <c r="X343" s="197"/>
      <c r="Y343" s="197"/>
      <c r="Z343" s="7"/>
      <c r="AB343" s="10"/>
      <c r="AC343" s="10"/>
      <c r="AD343" s="10"/>
      <c r="AE343" s="10"/>
      <c r="AF343" s="10"/>
      <c r="AG343" s="10"/>
      <c r="AH343" s="10"/>
      <c r="AI343" s="10"/>
    </row>
    <row r="344" spans="2:35" ht="15.75">
      <c r="B344" s="280">
        <v>343</v>
      </c>
      <c r="C344" s="314" t="s">
        <v>238</v>
      </c>
      <c r="D344" s="252" t="s">
        <v>103</v>
      </c>
      <c r="E344" s="182" t="s">
        <v>104</v>
      </c>
      <c r="F344" s="380">
        <v>53</v>
      </c>
      <c r="G344" s="381">
        <v>7.3</v>
      </c>
      <c r="H344" s="382">
        <v>3</v>
      </c>
      <c r="I344" s="147">
        <v>9.1</v>
      </c>
      <c r="J344" s="148">
        <v>21.9</v>
      </c>
      <c r="K344" s="150">
        <f t="shared" si="58"/>
        <v>0.41552511415525117</v>
      </c>
      <c r="L344" s="304">
        <f t="shared" si="59"/>
        <v>32.337030166668065</v>
      </c>
      <c r="M344" s="361">
        <v>25</v>
      </c>
      <c r="N344" s="373">
        <f t="shared" si="60"/>
        <v>3.0136986301369864</v>
      </c>
      <c r="O344" s="504">
        <f t="shared" si="55"/>
        <v>6.5051146279384797</v>
      </c>
      <c r="P344" s="151">
        <f t="shared" si="61"/>
        <v>22.104524423746376</v>
      </c>
      <c r="Q344" s="180" t="str">
        <f t="shared" si="62"/>
        <v>13s/2of32s/R4s/31s/6x(N6,R1/N3,R2)</v>
      </c>
      <c r="R344" s="197"/>
      <c r="S344" s="331"/>
      <c r="T344" s="197"/>
      <c r="U344" s="197"/>
      <c r="V344" s="197"/>
      <c r="W344" s="197"/>
      <c r="X344" s="197"/>
      <c r="Y344" s="197"/>
      <c r="Z344" s="7"/>
      <c r="AB344" s="10"/>
      <c r="AC344" s="10"/>
      <c r="AD344" s="10"/>
      <c r="AE344" s="10"/>
      <c r="AF344" s="10"/>
      <c r="AG344" s="10"/>
      <c r="AH344" s="10"/>
      <c r="AI344" s="10"/>
    </row>
    <row r="345" spans="2:35" ht="15.75">
      <c r="B345" s="252">
        <v>344</v>
      </c>
      <c r="C345" s="314" t="s">
        <v>238</v>
      </c>
      <c r="D345" s="252"/>
      <c r="E345" s="182" t="s">
        <v>105</v>
      </c>
      <c r="F345" s="126">
        <v>53</v>
      </c>
      <c r="G345" s="127">
        <v>2.58</v>
      </c>
      <c r="H345" s="128">
        <v>0</v>
      </c>
      <c r="I345" s="147">
        <v>9.1</v>
      </c>
      <c r="J345" s="148">
        <v>21.9</v>
      </c>
      <c r="K345" s="150">
        <f t="shared" si="58"/>
        <v>0.41552511415525117</v>
      </c>
      <c r="L345" s="304">
        <f t="shared" si="59"/>
        <v>26.218090023493318</v>
      </c>
      <c r="M345" s="361">
        <v>25</v>
      </c>
      <c r="N345" s="373">
        <f t="shared" si="60"/>
        <v>9.6899224806201545</v>
      </c>
      <c r="O345" s="511">
        <f t="shared" si="55"/>
        <v>1.1102230246251565E-14</v>
      </c>
      <c r="P345" s="151">
        <f t="shared" si="61"/>
        <v>7.74</v>
      </c>
      <c r="Q345" s="180" t="str">
        <f t="shared" si="62"/>
        <v>13s(N3,R1)</v>
      </c>
      <c r="R345" s="197"/>
      <c r="S345" s="331"/>
      <c r="T345" s="197"/>
      <c r="U345" s="197"/>
      <c r="V345" s="197"/>
      <c r="W345" s="197"/>
      <c r="X345" s="197"/>
      <c r="Y345" s="197"/>
      <c r="Z345" s="7"/>
      <c r="AB345" s="10"/>
      <c r="AC345" s="10"/>
      <c r="AD345" s="10"/>
      <c r="AE345" s="10"/>
      <c r="AF345" s="10"/>
      <c r="AG345" s="10"/>
      <c r="AH345" s="10"/>
      <c r="AI345" s="10"/>
    </row>
    <row r="346" spans="2:35" ht="15.75">
      <c r="B346" s="253">
        <v>345</v>
      </c>
      <c r="C346" s="136" t="s">
        <v>238</v>
      </c>
      <c r="D346" s="253"/>
      <c r="E346" s="187" t="s">
        <v>106</v>
      </c>
      <c r="F346" s="126">
        <v>51</v>
      </c>
      <c r="G346" s="127">
        <v>3.21</v>
      </c>
      <c r="H346" s="128">
        <v>1</v>
      </c>
      <c r="I346" s="139">
        <v>9.1</v>
      </c>
      <c r="J346" s="140">
        <v>21.9</v>
      </c>
      <c r="K346" s="141">
        <f t="shared" si="58"/>
        <v>0.41552511415525117</v>
      </c>
      <c r="L346" s="286">
        <f t="shared" si="59"/>
        <v>26.747228886746385</v>
      </c>
      <c r="M346" s="360">
        <v>25</v>
      </c>
      <c r="N346" s="374">
        <f t="shared" si="60"/>
        <v>7.4766355140186915</v>
      </c>
      <c r="O346" s="505">
        <f t="shared" si="55"/>
        <v>1.1389653664650723E-7</v>
      </c>
      <c r="P346" s="144">
        <f t="shared" si="61"/>
        <v>9.6817818607940147</v>
      </c>
      <c r="Q346" s="190" t="str">
        <f t="shared" si="62"/>
        <v>13s(N3,R1)</v>
      </c>
      <c r="R346" s="197"/>
      <c r="S346" s="331"/>
      <c r="T346" s="197"/>
      <c r="U346" s="197"/>
      <c r="V346" s="197"/>
      <c r="W346" s="197"/>
      <c r="X346" s="197"/>
      <c r="Y346" s="197"/>
      <c r="Z346" s="7"/>
      <c r="AB346" s="10"/>
      <c r="AC346" s="10"/>
      <c r="AD346" s="10"/>
      <c r="AE346" s="10"/>
      <c r="AF346" s="10"/>
      <c r="AG346" s="10"/>
      <c r="AH346" s="10"/>
      <c r="AI346" s="10"/>
    </row>
    <row r="347" spans="2:35" ht="15.75">
      <c r="B347" s="280">
        <v>346</v>
      </c>
      <c r="C347" s="123" t="s">
        <v>238</v>
      </c>
      <c r="D347" s="280" t="s">
        <v>107</v>
      </c>
      <c r="E347" s="174" t="s">
        <v>104</v>
      </c>
      <c r="F347" s="126">
        <v>51</v>
      </c>
      <c r="G347" s="127">
        <v>7.47</v>
      </c>
      <c r="H347" s="128">
        <v>9</v>
      </c>
      <c r="I347" s="129">
        <v>9.1</v>
      </c>
      <c r="J347" s="130">
        <v>21.9</v>
      </c>
      <c r="K347" s="131">
        <f t="shared" si="58"/>
        <v>0.41552511415525117</v>
      </c>
      <c r="L347" s="283">
        <f t="shared" si="59"/>
        <v>32.633958798772788</v>
      </c>
      <c r="M347" s="359">
        <v>25</v>
      </c>
      <c r="N347" s="372">
        <f t="shared" si="60"/>
        <v>2.14190093708166</v>
      </c>
      <c r="O347" s="504">
        <f t="shared" si="55"/>
        <v>26.04687528830646</v>
      </c>
      <c r="P347" s="134">
        <f t="shared" si="61"/>
        <v>24.149701861513737</v>
      </c>
      <c r="Q347" s="224" t="str">
        <f>IF(N347&gt;=6,"13s(N3,R1)",(IF(N347&gt;=6,"13s(N3,R1)",IF(N347&gt;=5,"13s/2of32s/R4s(N3,R1)",IF(N347&gt;=4,"13s/2of32s/R4s/31s(N3,R1)",IF(N347&gt;=3,"13s/2of32s/R4s/31s/6x(N6,R1/N3,R2)",IF(N347&gt;=2,"13s/2of32s/R4s/31s/12x(N6,R2)","Unaceptable")))))))</f>
        <v>13s/2of32s/R4s/31s/12x(N6,R2)</v>
      </c>
      <c r="R347" s="197"/>
      <c r="S347" s="331"/>
      <c r="T347" s="197"/>
      <c r="U347" s="197"/>
      <c r="V347" s="197"/>
      <c r="W347" s="197"/>
      <c r="X347" s="197"/>
      <c r="Y347" s="197"/>
      <c r="Z347" s="7"/>
      <c r="AB347" s="10"/>
      <c r="AC347" s="10"/>
      <c r="AD347" s="10"/>
      <c r="AE347" s="10"/>
      <c r="AF347" s="10"/>
      <c r="AG347" s="10"/>
      <c r="AH347" s="10"/>
      <c r="AI347" s="10"/>
    </row>
    <row r="348" spans="2:35" ht="15.75">
      <c r="B348" s="252">
        <v>347</v>
      </c>
      <c r="C348" s="314" t="s">
        <v>238</v>
      </c>
      <c r="D348" s="252"/>
      <c r="E348" s="182" t="s">
        <v>105</v>
      </c>
      <c r="F348" s="126">
        <v>51</v>
      </c>
      <c r="G348" s="127">
        <v>2.7</v>
      </c>
      <c r="H348" s="128">
        <v>2</v>
      </c>
      <c r="I348" s="147">
        <v>9.1</v>
      </c>
      <c r="J348" s="148">
        <v>21.9</v>
      </c>
      <c r="K348" s="150">
        <f t="shared" si="58"/>
        <v>0.41552511415525117</v>
      </c>
      <c r="L348" s="304">
        <f t="shared" si="59"/>
        <v>26.310764337054142</v>
      </c>
      <c r="M348" s="361">
        <v>25</v>
      </c>
      <c r="N348" s="373">
        <f t="shared" si="60"/>
        <v>8.5185185185185173</v>
      </c>
      <c r="O348" s="511">
        <f t="shared" si="55"/>
        <v>1.1212142325689456E-10</v>
      </c>
      <c r="P348" s="151">
        <f t="shared" si="61"/>
        <v>8.3432607534464616</v>
      </c>
      <c r="Q348" s="180" t="str">
        <f t="shared" si="62"/>
        <v>13s(N3,R1)</v>
      </c>
      <c r="R348" s="197"/>
      <c r="S348" s="331"/>
      <c r="T348" s="197"/>
      <c r="U348" s="197"/>
      <c r="V348" s="197"/>
      <c r="W348" s="197"/>
      <c r="X348" s="197"/>
      <c r="Y348" s="197"/>
      <c r="Z348" s="7"/>
      <c r="AB348" s="10"/>
      <c r="AC348" s="10"/>
      <c r="AD348" s="10"/>
      <c r="AE348" s="10"/>
      <c r="AF348" s="10"/>
      <c r="AG348" s="10"/>
      <c r="AH348" s="10"/>
      <c r="AI348" s="10"/>
    </row>
    <row r="349" spans="2:35" ht="15.75">
      <c r="B349" s="253">
        <v>348</v>
      </c>
      <c r="C349" s="136" t="s">
        <v>238</v>
      </c>
      <c r="D349" s="253"/>
      <c r="E349" s="187" t="s">
        <v>106</v>
      </c>
      <c r="F349" s="126">
        <v>52</v>
      </c>
      <c r="G349" s="127">
        <v>2.84</v>
      </c>
      <c r="H349" s="128">
        <v>1</v>
      </c>
      <c r="I349" s="139">
        <v>9.1</v>
      </c>
      <c r="J349" s="140">
        <v>21.9</v>
      </c>
      <c r="K349" s="141">
        <f t="shared" si="58"/>
        <v>0.41552511415525117</v>
      </c>
      <c r="L349" s="286">
        <f t="shared" si="59"/>
        <v>26.423766005624557</v>
      </c>
      <c r="M349" s="360">
        <v>25</v>
      </c>
      <c r="N349" s="374">
        <f t="shared" si="60"/>
        <v>8.4507042253521139</v>
      </c>
      <c r="O349" s="505">
        <f t="shared" si="55"/>
        <v>1.8173240690089187E-10</v>
      </c>
      <c r="P349" s="144">
        <f t="shared" si="61"/>
        <v>8.5784847146800942</v>
      </c>
      <c r="Q349" s="190" t="str">
        <f t="shared" si="62"/>
        <v>13s(N3,R1)</v>
      </c>
      <c r="R349" s="197"/>
      <c r="S349" s="331"/>
      <c r="T349" s="197"/>
      <c r="U349" s="197"/>
      <c r="V349" s="197"/>
      <c r="W349" s="197"/>
      <c r="X349" s="197"/>
      <c r="Y349" s="197"/>
      <c r="Z349" s="7"/>
      <c r="AB349" s="10"/>
      <c r="AC349" s="10"/>
      <c r="AD349" s="10"/>
      <c r="AE349" s="10"/>
      <c r="AF349" s="10"/>
      <c r="AG349" s="10"/>
      <c r="AH349" s="10"/>
      <c r="AI349" s="10"/>
    </row>
    <row r="350" spans="2:35" ht="15" customHeight="1">
      <c r="R350" s="7"/>
      <c r="S350"/>
      <c r="T350" s="7"/>
      <c r="U350" s="7"/>
      <c r="V350" s="7"/>
      <c r="W350" s="7"/>
      <c r="X350" s="7"/>
      <c r="Y350" s="7"/>
      <c r="Z350" s="7"/>
      <c r="AB350" s="10"/>
      <c r="AC350" s="10"/>
      <c r="AD350" s="10"/>
      <c r="AE350" s="10"/>
      <c r="AF350" s="10"/>
      <c r="AG350" s="10"/>
      <c r="AH350" s="10"/>
      <c r="AI350" s="10"/>
    </row>
    <row r="351" spans="2:35" ht="15.75">
      <c r="C351" s="967" t="s">
        <v>258</v>
      </c>
      <c r="D351" s="967"/>
      <c r="E351" s="967"/>
      <c r="F351" s="967"/>
      <c r="G351" s="967"/>
      <c r="R351" s="11"/>
      <c r="S351"/>
      <c r="T351" s="11"/>
      <c r="U351" s="11"/>
      <c r="V351" s="11"/>
      <c r="W351" s="7"/>
      <c r="X351" s="7"/>
      <c r="Y351" s="7"/>
      <c r="Z351" s="7"/>
      <c r="AB351" s="10"/>
      <c r="AC351" s="10"/>
      <c r="AD351" s="10"/>
      <c r="AE351" s="10"/>
      <c r="AF351" s="10"/>
      <c r="AG351" s="10"/>
      <c r="AH351" s="10"/>
      <c r="AI351" s="10"/>
    </row>
    <row r="352" spans="2:35" ht="15.75">
      <c r="C352" s="12" t="s">
        <v>242</v>
      </c>
      <c r="D352" s="12" t="s">
        <v>250</v>
      </c>
      <c r="E352" s="12" t="s">
        <v>243</v>
      </c>
      <c r="F352" s="941" t="s">
        <v>244</v>
      </c>
      <c r="G352" s="941"/>
      <c r="R352" s="11"/>
      <c r="S352"/>
      <c r="T352" s="11"/>
      <c r="U352" s="11"/>
      <c r="V352" s="11"/>
      <c r="W352" s="7"/>
      <c r="X352" s="7"/>
      <c r="Y352" s="7"/>
      <c r="Z352" s="7"/>
      <c r="AB352" s="10"/>
      <c r="AC352" s="10"/>
      <c r="AD352" s="10"/>
      <c r="AE352" s="10"/>
      <c r="AF352" s="10"/>
      <c r="AG352" s="10"/>
      <c r="AH352" s="10"/>
      <c r="AI352" s="10"/>
    </row>
    <row r="353" spans="2:35" ht="15.75">
      <c r="C353" s="17" t="s">
        <v>245</v>
      </c>
      <c r="D353" s="20" t="s">
        <v>251</v>
      </c>
      <c r="E353" s="13">
        <f>COUNTIF(N2:N349,"&gt;=6")</f>
        <v>154</v>
      </c>
      <c r="F353" s="968">
        <f>(E353*100)/SUM(E353:E358)</f>
        <v>51.851851851851855</v>
      </c>
      <c r="G353" s="969"/>
      <c r="R353" s="11"/>
      <c r="S353"/>
      <c r="T353" s="11"/>
      <c r="U353" s="11"/>
      <c r="V353" s="11"/>
      <c r="W353" s="7"/>
      <c r="X353" s="7"/>
      <c r="Y353" s="7"/>
      <c r="Z353" s="7"/>
      <c r="AB353" s="10"/>
      <c r="AC353" s="10"/>
      <c r="AD353" s="10"/>
      <c r="AE353" s="10"/>
      <c r="AF353" s="10"/>
      <c r="AG353" s="10"/>
      <c r="AH353" s="10"/>
      <c r="AI353" s="10"/>
    </row>
    <row r="354" spans="2:35" ht="15.75">
      <c r="C354" s="30" t="s">
        <v>260</v>
      </c>
      <c r="D354" s="31" t="s">
        <v>252</v>
      </c>
      <c r="E354" s="32">
        <f>COUNTIFS(N2:N349,"&lt;6",N2:N349,"&gt;=5")</f>
        <v>36</v>
      </c>
      <c r="F354" s="970">
        <f>(E354*100)/SUM(E353:E358)</f>
        <v>12.121212121212121</v>
      </c>
      <c r="G354" s="970"/>
      <c r="R354" s="11"/>
      <c r="S354"/>
      <c r="T354" s="11"/>
      <c r="U354" s="11"/>
      <c r="V354" s="11"/>
      <c r="W354" s="7"/>
      <c r="X354" s="7"/>
      <c r="Y354" s="7"/>
      <c r="Z354" s="7"/>
      <c r="AB354" s="10"/>
      <c r="AC354" s="10"/>
      <c r="AD354" s="10"/>
      <c r="AE354" s="10"/>
      <c r="AF354" s="10"/>
      <c r="AG354" s="10"/>
      <c r="AH354" s="10"/>
      <c r="AI354" s="10"/>
    </row>
    <row r="355" spans="2:35" ht="15.75">
      <c r="C355" s="18" t="s">
        <v>261</v>
      </c>
      <c r="D355" s="5" t="s">
        <v>253</v>
      </c>
      <c r="E355" s="14">
        <f>COUNTIFS(N2:N349,"&lt;5",N2:N349,"&gt;=4")</f>
        <v>54</v>
      </c>
      <c r="F355" s="939">
        <f>(E355*100)/SUM(E353:E358)</f>
        <v>18.181818181818183</v>
      </c>
      <c r="G355" s="939"/>
      <c r="R355" s="11"/>
      <c r="S355"/>
      <c r="T355" s="11"/>
      <c r="U355" s="11"/>
      <c r="V355" s="11"/>
      <c r="W355" s="7"/>
      <c r="X355" s="7"/>
      <c r="Y355" s="7"/>
      <c r="Z355" s="7"/>
      <c r="AB355" s="10"/>
      <c r="AC355" s="10"/>
      <c r="AD355" s="10"/>
      <c r="AE355" s="10"/>
      <c r="AF355" s="10"/>
      <c r="AG355" s="10"/>
      <c r="AH355" s="10"/>
      <c r="AI355" s="10"/>
    </row>
    <row r="356" spans="2:35" ht="15.75">
      <c r="C356" s="21" t="s">
        <v>262</v>
      </c>
      <c r="D356" s="21" t="s">
        <v>256</v>
      </c>
      <c r="E356" s="15">
        <f>COUNTIFS(N2:N349,"&lt;4",N2:N349,"&gt;=3")</f>
        <v>30</v>
      </c>
      <c r="F356" s="965">
        <f>(E356*100)/SUM(E353:E358)</f>
        <v>10.1010101010101</v>
      </c>
      <c r="G356" s="965"/>
      <c r="R356" s="11"/>
      <c r="S356"/>
      <c r="T356" s="11"/>
      <c r="U356" s="11"/>
      <c r="V356" s="11"/>
      <c r="W356" s="7"/>
      <c r="X356" s="7"/>
      <c r="Y356" s="7"/>
      <c r="Z356" s="7"/>
      <c r="AB356" s="10"/>
      <c r="AC356" s="10"/>
      <c r="AD356" s="10"/>
      <c r="AE356" s="10"/>
      <c r="AF356" s="10"/>
      <c r="AG356" s="10"/>
      <c r="AH356" s="10"/>
      <c r="AI356" s="10"/>
    </row>
    <row r="357" spans="2:35" ht="15.75">
      <c r="C357" s="19" t="s">
        <v>263</v>
      </c>
      <c r="D357" s="19" t="s">
        <v>254</v>
      </c>
      <c r="E357" s="16">
        <f>COUNTIFS(N2:N349,"&lt;3",N2:N349,"&gt;=2")</f>
        <v>17</v>
      </c>
      <c r="F357" s="966">
        <f>(E357*100)/SUM(E353:E358)</f>
        <v>5.7239057239057241</v>
      </c>
      <c r="G357" s="966"/>
      <c r="R357" s="11"/>
      <c r="S357"/>
      <c r="T357" s="11"/>
      <c r="U357" s="11"/>
      <c r="V357" s="11"/>
      <c r="W357" s="7"/>
      <c r="X357" s="7"/>
      <c r="Y357" s="7"/>
      <c r="Z357" s="7"/>
      <c r="AB357" s="10"/>
      <c r="AC357" s="10"/>
      <c r="AD357" s="10"/>
      <c r="AE357" s="10"/>
      <c r="AF357" s="10"/>
      <c r="AG357" s="10"/>
      <c r="AH357" s="10"/>
      <c r="AI357" s="10"/>
    </row>
    <row r="358" spans="2:35" ht="15.75">
      <c r="C358" s="25" t="s">
        <v>246</v>
      </c>
      <c r="D358" s="25" t="s">
        <v>255</v>
      </c>
      <c r="E358" s="26">
        <f>COUNTIF(N3:N349,"&lt;2")</f>
        <v>6</v>
      </c>
      <c r="F358" s="940">
        <f>(E358*100)/SUM(E353:E358)</f>
        <v>2.0202020202020203</v>
      </c>
      <c r="G358" s="940"/>
      <c r="R358" s="11"/>
      <c r="S358"/>
      <c r="T358" s="11"/>
      <c r="U358" s="11"/>
      <c r="V358" s="11"/>
      <c r="W358" s="7"/>
      <c r="X358" s="7"/>
      <c r="Y358" s="7"/>
      <c r="Z358" s="7"/>
      <c r="AB358" s="10"/>
      <c r="AC358" s="10"/>
      <c r="AD358" s="10"/>
      <c r="AE358" s="10"/>
      <c r="AF358" s="10"/>
      <c r="AG358" s="10"/>
      <c r="AH358" s="10"/>
      <c r="AI358" s="10"/>
    </row>
    <row r="359" spans="2:35" ht="15.75">
      <c r="C359" s="941" t="s">
        <v>247</v>
      </c>
      <c r="D359" s="941"/>
      <c r="E359" s="941"/>
      <c r="F359" s="941"/>
      <c r="G359" s="941"/>
      <c r="R359" s="11"/>
      <c r="S359"/>
      <c r="T359" s="11"/>
      <c r="U359" s="11"/>
      <c r="V359" s="11"/>
      <c r="W359" s="7"/>
      <c r="X359" s="7"/>
      <c r="Y359" s="7"/>
      <c r="Z359" s="7"/>
      <c r="AB359" s="10"/>
      <c r="AC359" s="10"/>
      <c r="AD359" s="10"/>
      <c r="AE359" s="10"/>
      <c r="AF359" s="10"/>
      <c r="AG359" s="10"/>
      <c r="AH359" s="10"/>
      <c r="AI359" s="10"/>
    </row>
    <row r="360" spans="2:35" ht="15.75">
      <c r="C360" s="944" t="s">
        <v>248</v>
      </c>
      <c r="D360" s="945"/>
      <c r="E360" s="24">
        <f>SUM(E353:E356)</f>
        <v>274</v>
      </c>
      <c r="F360" s="939">
        <f>SUM(F353:F356)</f>
        <v>92.255892255892263</v>
      </c>
      <c r="G360" s="939"/>
      <c r="R360" s="11"/>
      <c r="S360"/>
      <c r="T360" s="11"/>
      <c r="U360" s="11"/>
      <c r="V360" s="11"/>
      <c r="W360" s="7"/>
      <c r="X360" s="7"/>
      <c r="Y360" s="7"/>
      <c r="Z360" s="7"/>
      <c r="AB360" s="10"/>
      <c r="AC360" s="10"/>
      <c r="AD360" s="10"/>
      <c r="AE360" s="10"/>
      <c r="AF360" s="10"/>
      <c r="AG360" s="10"/>
      <c r="AH360" s="10"/>
      <c r="AI360" s="10"/>
    </row>
    <row r="361" spans="2:35" ht="15.75">
      <c r="C361" s="942" t="s">
        <v>249</v>
      </c>
      <c r="D361" s="943"/>
      <c r="E361" s="27">
        <f>SUM(E357:E358)</f>
        <v>23</v>
      </c>
      <c r="F361" s="940">
        <f>SUM(F357:F358)</f>
        <v>7.7441077441077439</v>
      </c>
      <c r="G361" s="940"/>
      <c r="R361" s="11"/>
      <c r="S361"/>
      <c r="T361" s="11"/>
      <c r="U361" s="11"/>
      <c r="V361" s="11"/>
      <c r="W361" s="7"/>
      <c r="X361" s="7"/>
      <c r="Y361" s="7"/>
      <c r="Z361" s="7"/>
      <c r="AB361" s="10"/>
      <c r="AC361" s="10"/>
      <c r="AD361" s="10"/>
      <c r="AE361" s="10"/>
      <c r="AF361" s="10"/>
      <c r="AG361" s="10"/>
      <c r="AH361" s="10"/>
      <c r="AI361" s="10"/>
    </row>
    <row r="362" spans="2:35" ht="15.75">
      <c r="B362"/>
      <c r="C362"/>
      <c r="D362"/>
      <c r="E362"/>
      <c r="F362"/>
      <c r="G362"/>
      <c r="H362"/>
      <c r="I362"/>
      <c r="J362"/>
      <c r="K362"/>
      <c r="L362"/>
      <c r="M362"/>
      <c r="N362"/>
      <c r="O362"/>
      <c r="P362"/>
      <c r="Q362" s="33"/>
      <c r="R362" s="11"/>
      <c r="S362"/>
      <c r="T362" s="11"/>
      <c r="U362" s="11"/>
      <c r="V362" s="11"/>
      <c r="W362" s="7"/>
      <c r="X362" s="7"/>
      <c r="Y362" s="7"/>
      <c r="Z362" s="7"/>
      <c r="AB362" s="10"/>
      <c r="AC362" s="10"/>
      <c r="AD362" s="10"/>
      <c r="AE362" s="10"/>
      <c r="AF362" s="10"/>
      <c r="AG362" s="10"/>
      <c r="AH362" s="10"/>
      <c r="AI362" s="10"/>
    </row>
    <row r="363" spans="2:35" ht="15.75">
      <c r="B363"/>
      <c r="C363"/>
      <c r="D363"/>
      <c r="E363"/>
      <c r="F363"/>
      <c r="G363"/>
      <c r="H363"/>
      <c r="I363"/>
      <c r="J363"/>
      <c r="K363"/>
      <c r="L363"/>
      <c r="M363"/>
      <c r="N363"/>
      <c r="O363"/>
      <c r="P363"/>
      <c r="Q363" s="33"/>
      <c r="R363" s="11"/>
      <c r="S363"/>
      <c r="T363" s="11"/>
      <c r="U363" s="11"/>
      <c r="V363" s="11"/>
      <c r="W363" s="7"/>
      <c r="X363" s="7"/>
      <c r="Y363" s="7"/>
      <c r="Z363" s="7"/>
      <c r="AB363" s="10"/>
      <c r="AC363" s="10"/>
      <c r="AD363" s="10"/>
      <c r="AE363" s="10"/>
      <c r="AF363" s="10"/>
      <c r="AG363" s="10"/>
      <c r="AH363" s="10"/>
      <c r="AI363" s="10"/>
    </row>
    <row r="364" spans="2:35" ht="15.75">
      <c r="B364"/>
      <c r="C364"/>
      <c r="D364"/>
      <c r="E364"/>
      <c r="F364"/>
      <c r="G364"/>
      <c r="H364"/>
      <c r="I364"/>
      <c r="J364"/>
      <c r="K364"/>
      <c r="L364"/>
      <c r="M364"/>
      <c r="N364"/>
      <c r="O364"/>
      <c r="P364"/>
      <c r="Q364" s="33"/>
      <c r="R364" s="11"/>
      <c r="S364"/>
      <c r="T364" s="11"/>
      <c r="U364" s="11"/>
      <c r="V364" s="11"/>
      <c r="W364" s="7"/>
      <c r="X364" s="7"/>
      <c r="Y364" s="7"/>
      <c r="Z364" s="7"/>
      <c r="AB364" s="10"/>
      <c r="AC364" s="10"/>
      <c r="AD364" s="10"/>
      <c r="AE364" s="10"/>
      <c r="AF364" s="10"/>
      <c r="AG364" s="10"/>
      <c r="AH364" s="10"/>
      <c r="AI364" s="10"/>
    </row>
    <row r="365" spans="2:35" ht="15.75">
      <c r="B365"/>
      <c r="C365"/>
      <c r="D365"/>
      <c r="E365"/>
      <c r="F365"/>
      <c r="G365"/>
      <c r="H365"/>
      <c r="I365"/>
      <c r="J365"/>
      <c r="K365"/>
      <c r="L365"/>
      <c r="M365"/>
      <c r="N365"/>
      <c r="O365"/>
      <c r="P365"/>
      <c r="Q365" s="33"/>
      <c r="R365" s="11"/>
      <c r="S365"/>
      <c r="T365" s="11"/>
      <c r="U365" s="11"/>
      <c r="V365" s="11"/>
      <c r="W365" s="7"/>
      <c r="X365" s="7"/>
      <c r="Y365" s="7"/>
      <c r="Z365" s="7"/>
      <c r="AB365" s="10"/>
      <c r="AC365" s="10"/>
      <c r="AD365" s="10"/>
      <c r="AE365" s="10"/>
      <c r="AF365" s="10"/>
      <c r="AG365" s="10"/>
      <c r="AH365" s="10"/>
      <c r="AI365" s="10"/>
    </row>
    <row r="366" spans="2:35" ht="15.75">
      <c r="B366"/>
      <c r="C366"/>
      <c r="D366"/>
      <c r="E366"/>
      <c r="F366"/>
      <c r="G366"/>
      <c r="H366"/>
      <c r="I366"/>
      <c r="J366"/>
      <c r="K366"/>
      <c r="L366"/>
      <c r="M366"/>
      <c r="N366"/>
      <c r="O366"/>
      <c r="P366"/>
      <c r="Q366" s="33"/>
      <c r="R366" s="11"/>
      <c r="T366" s="11"/>
      <c r="U366" s="11"/>
      <c r="V366" s="11"/>
      <c r="W366" s="7"/>
      <c r="X366" s="7"/>
      <c r="Y366" s="7"/>
      <c r="Z366" s="7"/>
      <c r="AB366" s="10"/>
      <c r="AC366" s="10"/>
      <c r="AD366" s="10"/>
      <c r="AE366" s="10"/>
      <c r="AF366" s="10"/>
      <c r="AG366" s="10"/>
      <c r="AH366" s="10"/>
      <c r="AI366" s="10"/>
    </row>
    <row r="367" spans="2:35" ht="15.75">
      <c r="B367"/>
      <c r="C367"/>
      <c r="D367"/>
      <c r="E367"/>
      <c r="F367"/>
      <c r="G367"/>
      <c r="H367"/>
      <c r="I367"/>
      <c r="J367"/>
      <c r="K367"/>
      <c r="L367"/>
      <c r="M367"/>
      <c r="N367"/>
      <c r="O367"/>
      <c r="P367"/>
      <c r="Q367" s="33"/>
      <c r="R367" s="11"/>
      <c r="T367" s="11"/>
      <c r="U367" s="11"/>
      <c r="V367" s="11"/>
      <c r="W367" s="7"/>
      <c r="X367" s="7"/>
      <c r="Y367" s="7"/>
      <c r="Z367" s="7"/>
      <c r="AB367" s="10"/>
      <c r="AC367" s="10"/>
      <c r="AD367" s="10"/>
      <c r="AE367" s="10"/>
      <c r="AF367" s="10"/>
      <c r="AG367" s="10"/>
      <c r="AH367" s="10"/>
      <c r="AI367" s="10"/>
    </row>
    <row r="368" spans="2:35" ht="15.75">
      <c r="B368"/>
      <c r="C368"/>
      <c r="D368"/>
      <c r="E368"/>
      <c r="F368"/>
      <c r="G368"/>
      <c r="H368"/>
      <c r="I368"/>
      <c r="J368"/>
      <c r="K368"/>
      <c r="L368"/>
      <c r="M368"/>
      <c r="N368"/>
      <c r="O368"/>
      <c r="P368"/>
      <c r="Q368" s="33"/>
      <c r="R368" s="11"/>
      <c r="T368" s="11"/>
      <c r="U368" s="11"/>
      <c r="V368" s="11"/>
      <c r="W368" s="7"/>
      <c r="X368" s="7"/>
      <c r="Y368" s="7"/>
      <c r="Z368" s="7"/>
      <c r="AB368" s="10"/>
      <c r="AC368" s="10"/>
      <c r="AD368" s="10"/>
      <c r="AE368" s="10"/>
      <c r="AF368" s="10"/>
      <c r="AG368" s="10"/>
      <c r="AH368" s="10"/>
      <c r="AI368" s="10"/>
    </row>
    <row r="369" spans="2:35" ht="15.75">
      <c r="B369"/>
      <c r="C369"/>
      <c r="D369"/>
      <c r="E369"/>
      <c r="F369"/>
      <c r="G369"/>
      <c r="H369"/>
      <c r="I369"/>
      <c r="J369"/>
      <c r="K369"/>
      <c r="L369"/>
      <c r="M369"/>
      <c r="N369"/>
      <c r="O369"/>
      <c r="P369"/>
      <c r="Q369" s="33"/>
      <c r="R369" s="11"/>
      <c r="T369" s="11"/>
      <c r="U369" s="11"/>
      <c r="V369" s="11"/>
      <c r="W369" s="7"/>
      <c r="X369" s="7"/>
      <c r="Y369" s="7"/>
      <c r="Z369" s="7"/>
      <c r="AB369" s="10"/>
      <c r="AC369" s="10"/>
      <c r="AD369" s="10"/>
      <c r="AE369" s="10"/>
      <c r="AF369" s="10"/>
      <c r="AG369" s="10"/>
      <c r="AH369" s="10"/>
      <c r="AI369" s="10"/>
    </row>
    <row r="370" spans="2:35" ht="15.75">
      <c r="B370"/>
      <c r="C370"/>
      <c r="D370"/>
      <c r="E370"/>
      <c r="F370"/>
      <c r="G370"/>
      <c r="H370"/>
      <c r="I370"/>
      <c r="J370"/>
      <c r="K370"/>
      <c r="L370"/>
      <c r="M370"/>
      <c r="N370"/>
      <c r="O370"/>
      <c r="P370"/>
      <c r="Q370" s="33"/>
      <c r="R370" s="11"/>
      <c r="T370" s="11"/>
      <c r="U370" s="11"/>
      <c r="V370" s="11"/>
      <c r="W370" s="7"/>
      <c r="X370" s="7"/>
      <c r="Y370" s="7"/>
      <c r="Z370" s="7"/>
      <c r="AB370" s="10"/>
      <c r="AC370" s="10"/>
      <c r="AD370" s="10"/>
      <c r="AE370" s="10"/>
      <c r="AF370" s="10"/>
      <c r="AG370" s="10"/>
      <c r="AH370" s="10"/>
      <c r="AI370" s="10"/>
    </row>
    <row r="371" spans="2:35" ht="15.75">
      <c r="B371"/>
      <c r="C371"/>
      <c r="D371"/>
      <c r="E371"/>
      <c r="F371"/>
      <c r="G371"/>
      <c r="H371"/>
      <c r="I371"/>
      <c r="J371"/>
      <c r="K371"/>
      <c r="L371"/>
      <c r="M371"/>
      <c r="N371"/>
      <c r="O371"/>
      <c r="P371"/>
      <c r="Q371" s="33"/>
      <c r="R371" s="11"/>
      <c r="T371" s="11"/>
      <c r="U371" s="11"/>
      <c r="V371" s="11"/>
      <c r="W371" s="7"/>
      <c r="X371" s="7"/>
      <c r="Y371" s="7"/>
      <c r="Z371" s="7"/>
      <c r="AB371" s="10"/>
      <c r="AC371" s="10"/>
      <c r="AD371" s="10"/>
      <c r="AE371" s="10"/>
      <c r="AF371" s="10"/>
      <c r="AG371" s="10"/>
      <c r="AH371" s="10"/>
      <c r="AI371" s="10"/>
    </row>
    <row r="372" spans="2:35" ht="15.75">
      <c r="B372"/>
      <c r="C372"/>
      <c r="D372"/>
      <c r="E372"/>
      <c r="F372"/>
      <c r="G372"/>
      <c r="H372"/>
      <c r="I372"/>
      <c r="J372"/>
      <c r="K372"/>
      <c r="L372"/>
      <c r="M372"/>
      <c r="N372"/>
      <c r="O372"/>
      <c r="P372"/>
      <c r="Q372" s="33"/>
      <c r="R372" s="11"/>
      <c r="T372" s="11"/>
      <c r="U372" s="11"/>
      <c r="V372" s="11"/>
      <c r="W372" s="7"/>
      <c r="X372" s="7"/>
      <c r="Y372" s="7"/>
      <c r="Z372" s="7"/>
      <c r="AB372" s="10"/>
      <c r="AC372" s="10"/>
      <c r="AD372" s="10"/>
      <c r="AE372" s="10"/>
      <c r="AF372" s="10"/>
      <c r="AG372" s="10"/>
      <c r="AH372" s="10"/>
      <c r="AI372" s="10"/>
    </row>
    <row r="373" spans="2:35" ht="15.75">
      <c r="B373"/>
      <c r="C373"/>
      <c r="D373"/>
      <c r="E373"/>
      <c r="F373"/>
      <c r="G373"/>
      <c r="H373"/>
      <c r="I373"/>
      <c r="J373"/>
      <c r="K373"/>
      <c r="L373"/>
      <c r="M373"/>
      <c r="N373"/>
      <c r="O373"/>
      <c r="P373"/>
      <c r="Q373" s="33"/>
      <c r="R373" s="11"/>
      <c r="T373" s="11"/>
      <c r="U373" s="11"/>
      <c r="V373" s="11"/>
      <c r="W373" s="7"/>
      <c r="X373" s="7"/>
      <c r="Y373" s="7"/>
      <c r="Z373" s="7"/>
      <c r="AB373" s="10"/>
      <c r="AC373" s="10"/>
      <c r="AD373" s="10"/>
      <c r="AE373" s="10"/>
      <c r="AF373" s="10"/>
      <c r="AG373" s="10"/>
      <c r="AH373" s="10"/>
      <c r="AI373" s="10"/>
    </row>
    <row r="374" spans="2:35" ht="15.75">
      <c r="B374"/>
      <c r="C374"/>
      <c r="D374"/>
      <c r="E374"/>
      <c r="F374"/>
      <c r="G374"/>
      <c r="H374"/>
      <c r="I374"/>
      <c r="J374"/>
      <c r="K374"/>
      <c r="L374"/>
      <c r="M374"/>
      <c r="N374"/>
      <c r="O374"/>
      <c r="P374"/>
      <c r="Q374" s="33"/>
      <c r="R374" s="11"/>
      <c r="T374" s="11"/>
      <c r="U374" s="11"/>
      <c r="V374" s="11"/>
      <c r="W374" s="7"/>
      <c r="X374" s="7"/>
      <c r="Y374" s="7"/>
      <c r="Z374" s="7"/>
      <c r="AB374" s="10"/>
      <c r="AC374" s="10"/>
      <c r="AD374" s="10"/>
      <c r="AE374" s="10"/>
      <c r="AF374" s="10"/>
      <c r="AG374" s="10"/>
      <c r="AH374" s="10"/>
      <c r="AI374" s="10"/>
    </row>
    <row r="375" spans="2:35" ht="15.75">
      <c r="B375"/>
      <c r="C375"/>
      <c r="D375"/>
      <c r="E375"/>
      <c r="F375"/>
      <c r="G375"/>
      <c r="H375"/>
      <c r="I375"/>
      <c r="J375"/>
      <c r="K375"/>
      <c r="L375"/>
      <c r="M375"/>
      <c r="N375"/>
      <c r="O375"/>
      <c r="P375"/>
      <c r="Q375" s="33"/>
      <c r="R375" s="11"/>
      <c r="T375" s="11"/>
      <c r="U375" s="11"/>
      <c r="V375" s="11"/>
      <c r="W375" s="7"/>
      <c r="X375" s="7"/>
      <c r="Y375" s="7"/>
      <c r="Z375" s="7"/>
      <c r="AB375" s="10"/>
      <c r="AC375" s="10"/>
      <c r="AD375" s="10"/>
      <c r="AE375" s="10"/>
      <c r="AF375" s="10"/>
      <c r="AG375" s="10"/>
      <c r="AH375" s="10"/>
      <c r="AI375" s="10"/>
    </row>
    <row r="376" spans="2:35" ht="15.75">
      <c r="B376"/>
      <c r="C376"/>
      <c r="D376"/>
      <c r="E376"/>
      <c r="F376"/>
      <c r="G376"/>
      <c r="H376"/>
      <c r="I376"/>
      <c r="J376"/>
      <c r="K376"/>
      <c r="L376"/>
      <c r="M376"/>
      <c r="N376"/>
      <c r="O376"/>
      <c r="P376"/>
      <c r="Q376" s="33"/>
      <c r="R376" s="11"/>
      <c r="T376" s="11"/>
      <c r="U376" s="11"/>
      <c r="V376" s="11"/>
      <c r="W376" s="7"/>
      <c r="X376" s="7"/>
      <c r="Y376" s="7"/>
      <c r="Z376" s="7"/>
      <c r="AB376" s="10"/>
      <c r="AC376" s="10"/>
      <c r="AD376" s="10"/>
      <c r="AE376" s="10"/>
      <c r="AF376" s="10"/>
      <c r="AG376" s="10"/>
      <c r="AH376" s="10"/>
      <c r="AI376" s="10"/>
    </row>
    <row r="377" spans="2:35" ht="15.75">
      <c r="B377"/>
      <c r="C377"/>
      <c r="D377"/>
      <c r="E377"/>
      <c r="F377"/>
      <c r="G377"/>
      <c r="H377"/>
      <c r="I377"/>
      <c r="J377"/>
      <c r="K377"/>
      <c r="L377"/>
      <c r="M377"/>
      <c r="N377"/>
      <c r="O377"/>
      <c r="P377"/>
      <c r="Q377" s="33"/>
      <c r="R377" s="11"/>
      <c r="T377" s="11"/>
      <c r="U377" s="11"/>
      <c r="V377" s="11"/>
      <c r="W377" s="7"/>
      <c r="X377" s="7"/>
      <c r="Y377" s="7"/>
      <c r="Z377" s="7"/>
      <c r="AB377" s="10"/>
      <c r="AC377" s="10"/>
      <c r="AD377" s="10"/>
      <c r="AE377" s="10"/>
      <c r="AF377" s="10"/>
      <c r="AG377" s="10"/>
      <c r="AH377" s="10"/>
      <c r="AI377" s="10"/>
    </row>
    <row r="378" spans="2:35" ht="15.75">
      <c r="B378"/>
      <c r="C378"/>
      <c r="D378"/>
      <c r="E378"/>
      <c r="F378"/>
      <c r="G378"/>
      <c r="H378"/>
      <c r="I378"/>
      <c r="J378"/>
      <c r="K378"/>
      <c r="L378"/>
      <c r="M378"/>
      <c r="N378"/>
      <c r="O378"/>
      <c r="P378"/>
      <c r="Q378" s="33"/>
      <c r="R378" s="11"/>
      <c r="T378" s="11"/>
      <c r="U378" s="11"/>
      <c r="V378" s="11"/>
      <c r="W378" s="7"/>
      <c r="X378" s="7"/>
      <c r="Y378" s="7"/>
      <c r="Z378" s="7"/>
      <c r="AB378" s="10"/>
      <c r="AC378" s="10"/>
      <c r="AD378" s="10"/>
      <c r="AE378" s="10"/>
      <c r="AF378" s="10"/>
      <c r="AG378" s="10"/>
      <c r="AH378" s="10"/>
      <c r="AI378" s="10"/>
    </row>
    <row r="379" spans="2:35" ht="15.75">
      <c r="B379"/>
      <c r="C379"/>
      <c r="D379"/>
      <c r="E379"/>
      <c r="F379"/>
      <c r="G379"/>
      <c r="H379"/>
      <c r="I379"/>
      <c r="J379"/>
      <c r="K379"/>
      <c r="L379"/>
      <c r="M379"/>
      <c r="N379"/>
      <c r="O379"/>
      <c r="P379"/>
      <c r="Q379" s="33"/>
      <c r="R379" s="11"/>
      <c r="T379" s="11"/>
      <c r="U379" s="11"/>
      <c r="V379" s="11"/>
      <c r="W379" s="7"/>
      <c r="X379" s="7"/>
      <c r="Y379" s="7"/>
      <c r="Z379" s="7"/>
      <c r="AB379" s="10"/>
      <c r="AC379" s="10"/>
      <c r="AD379" s="10"/>
      <c r="AE379" s="10"/>
      <c r="AF379" s="10"/>
      <c r="AG379" s="10"/>
      <c r="AH379" s="10"/>
      <c r="AI379" s="10"/>
    </row>
    <row r="380" spans="2:35" ht="15.75">
      <c r="B380"/>
      <c r="C380"/>
      <c r="D380"/>
      <c r="E380"/>
      <c r="F380"/>
      <c r="G380"/>
      <c r="H380"/>
      <c r="I380"/>
      <c r="J380"/>
      <c r="K380"/>
      <c r="L380"/>
      <c r="M380"/>
      <c r="N380"/>
      <c r="O380"/>
      <c r="P380"/>
      <c r="Q380" s="33"/>
      <c r="R380" s="11"/>
      <c r="T380" s="11"/>
      <c r="U380" s="11"/>
      <c r="V380" s="11"/>
      <c r="W380" s="7"/>
      <c r="X380" s="7"/>
      <c r="Y380" s="7"/>
      <c r="Z380" s="7"/>
      <c r="AB380" s="10"/>
      <c r="AC380" s="10"/>
      <c r="AD380" s="10"/>
      <c r="AE380" s="10"/>
      <c r="AF380" s="10"/>
      <c r="AG380" s="10"/>
      <c r="AH380" s="10"/>
      <c r="AI380" s="10"/>
    </row>
    <row r="381" spans="2:35" ht="15.75">
      <c r="B381"/>
      <c r="C381"/>
      <c r="D381"/>
      <c r="E381"/>
      <c r="F381"/>
      <c r="G381"/>
      <c r="H381"/>
      <c r="I381"/>
      <c r="J381"/>
      <c r="K381"/>
      <c r="L381"/>
      <c r="M381"/>
      <c r="N381"/>
      <c r="O381"/>
      <c r="P381"/>
      <c r="Q381" s="33"/>
      <c r="R381" s="11"/>
      <c r="T381" s="11"/>
      <c r="U381" s="11"/>
      <c r="V381" s="11"/>
      <c r="W381" s="7"/>
      <c r="X381" s="7"/>
      <c r="Y381" s="7"/>
      <c r="Z381" s="7"/>
      <c r="AB381" s="10"/>
      <c r="AC381" s="10"/>
      <c r="AD381" s="10"/>
      <c r="AE381" s="10"/>
      <c r="AF381" s="10"/>
      <c r="AG381" s="10"/>
      <c r="AH381" s="10"/>
      <c r="AI381" s="10"/>
    </row>
    <row r="382" spans="2:35" ht="15.75">
      <c r="B382"/>
      <c r="C382"/>
      <c r="D382"/>
      <c r="E382"/>
      <c r="F382"/>
      <c r="G382"/>
      <c r="H382"/>
      <c r="I382"/>
      <c r="J382"/>
      <c r="K382"/>
      <c r="L382"/>
      <c r="M382"/>
      <c r="N382"/>
      <c r="O382"/>
      <c r="P382"/>
      <c r="Q382" s="33"/>
      <c r="R382" s="11"/>
      <c r="T382" s="11"/>
      <c r="U382" s="11"/>
      <c r="V382" s="11"/>
      <c r="W382" s="7"/>
      <c r="X382" s="7"/>
      <c r="Y382" s="7"/>
      <c r="Z382" s="7"/>
      <c r="AB382" s="10"/>
      <c r="AC382" s="10"/>
      <c r="AD382" s="10"/>
      <c r="AE382" s="10"/>
      <c r="AF382" s="10"/>
      <c r="AG382" s="10"/>
      <c r="AH382" s="10"/>
      <c r="AI382" s="10"/>
    </row>
    <row r="383" spans="2:35" ht="15.75">
      <c r="B383"/>
      <c r="C383"/>
      <c r="D383"/>
      <c r="E383"/>
      <c r="F383"/>
      <c r="G383"/>
      <c r="H383"/>
      <c r="I383"/>
      <c r="J383"/>
      <c r="K383"/>
      <c r="L383"/>
      <c r="M383"/>
      <c r="N383"/>
      <c r="O383"/>
      <c r="P383"/>
      <c r="Q383" s="33"/>
      <c r="R383" s="11"/>
      <c r="T383" s="11"/>
      <c r="U383" s="11"/>
      <c r="V383" s="11"/>
      <c r="W383" s="7"/>
      <c r="X383" s="7"/>
      <c r="Y383" s="7"/>
      <c r="Z383" s="7"/>
      <c r="AB383" s="10"/>
      <c r="AC383" s="10"/>
      <c r="AD383" s="10"/>
      <c r="AE383" s="10"/>
      <c r="AF383" s="10"/>
      <c r="AG383" s="10"/>
      <c r="AH383" s="10"/>
      <c r="AI383" s="10"/>
    </row>
    <row r="384" spans="2:35" ht="15.75">
      <c r="B384"/>
      <c r="C384"/>
      <c r="D384"/>
      <c r="E384"/>
      <c r="F384"/>
      <c r="G384"/>
      <c r="H384"/>
      <c r="I384"/>
      <c r="J384"/>
      <c r="K384"/>
      <c r="L384"/>
      <c r="M384"/>
      <c r="N384"/>
      <c r="O384"/>
      <c r="P384"/>
      <c r="Q384" s="33"/>
      <c r="R384" s="11"/>
      <c r="T384" s="11"/>
      <c r="U384" s="11"/>
      <c r="V384" s="11"/>
      <c r="W384" s="7"/>
      <c r="X384" s="7"/>
      <c r="Y384" s="7"/>
      <c r="Z384" s="7"/>
      <c r="AB384" s="10"/>
      <c r="AC384" s="10"/>
      <c r="AD384" s="10"/>
      <c r="AE384" s="10"/>
      <c r="AF384" s="10"/>
      <c r="AG384" s="10"/>
      <c r="AH384" s="10"/>
      <c r="AI384" s="10"/>
    </row>
    <row r="385" spans="2:35" ht="15.75">
      <c r="B385"/>
      <c r="C385"/>
      <c r="D385"/>
      <c r="E385"/>
      <c r="F385"/>
      <c r="G385"/>
      <c r="H385"/>
      <c r="I385"/>
      <c r="J385"/>
      <c r="K385"/>
      <c r="L385"/>
      <c r="M385"/>
      <c r="N385"/>
      <c r="O385"/>
      <c r="P385"/>
      <c r="Q385" s="33"/>
      <c r="R385" s="11"/>
      <c r="T385" s="11"/>
      <c r="U385" s="11"/>
      <c r="V385" s="11"/>
      <c r="W385" s="7"/>
      <c r="X385" s="7"/>
      <c r="Y385" s="7"/>
      <c r="Z385" s="7"/>
      <c r="AB385" s="10"/>
      <c r="AC385" s="10"/>
      <c r="AD385" s="10"/>
      <c r="AE385" s="10"/>
      <c r="AF385" s="10"/>
      <c r="AG385" s="10"/>
      <c r="AH385" s="10"/>
      <c r="AI385" s="10"/>
    </row>
    <row r="386" spans="2:35" ht="15.75">
      <c r="B386"/>
      <c r="C386"/>
      <c r="D386"/>
      <c r="E386"/>
      <c r="F386"/>
      <c r="G386"/>
      <c r="H386"/>
      <c r="I386"/>
      <c r="J386"/>
      <c r="K386"/>
      <c r="L386"/>
      <c r="M386"/>
      <c r="N386"/>
      <c r="O386"/>
      <c r="P386"/>
      <c r="Q386" s="33"/>
      <c r="R386" s="11"/>
      <c r="T386" s="11"/>
      <c r="U386" s="11"/>
      <c r="V386" s="11"/>
      <c r="W386" s="7"/>
      <c r="X386" s="7"/>
      <c r="Y386" s="7"/>
      <c r="Z386" s="7"/>
      <c r="AB386" s="10"/>
      <c r="AC386" s="10"/>
      <c r="AD386" s="10"/>
      <c r="AE386" s="10"/>
      <c r="AF386" s="10"/>
      <c r="AG386" s="10"/>
      <c r="AH386" s="10"/>
      <c r="AI386" s="10"/>
    </row>
    <row r="387" spans="2:35" ht="15.75">
      <c r="B387"/>
      <c r="C387"/>
      <c r="D387"/>
      <c r="E387"/>
      <c r="F387"/>
      <c r="G387"/>
      <c r="H387"/>
      <c r="I387"/>
      <c r="J387"/>
      <c r="K387"/>
      <c r="L387"/>
      <c r="M387"/>
      <c r="N387"/>
      <c r="O387"/>
      <c r="P387"/>
      <c r="Q387" s="33"/>
      <c r="R387" s="11"/>
      <c r="T387" s="11"/>
      <c r="U387" s="11"/>
      <c r="V387" s="11"/>
      <c r="W387" s="7"/>
      <c r="X387" s="7"/>
      <c r="Y387" s="7"/>
      <c r="Z387" s="7"/>
      <c r="AB387" s="10"/>
      <c r="AC387" s="10"/>
      <c r="AD387" s="10"/>
      <c r="AE387" s="10"/>
      <c r="AF387" s="10"/>
      <c r="AG387" s="10"/>
      <c r="AH387" s="10"/>
      <c r="AI387" s="10"/>
    </row>
    <row r="388" spans="2:35" ht="15.75">
      <c r="B388"/>
      <c r="C388"/>
      <c r="D388"/>
      <c r="E388"/>
      <c r="F388"/>
      <c r="G388"/>
      <c r="H388"/>
      <c r="I388"/>
      <c r="J388"/>
      <c r="K388"/>
      <c r="L388"/>
      <c r="M388"/>
      <c r="N388"/>
      <c r="O388"/>
      <c r="P388"/>
      <c r="Q388" s="33"/>
      <c r="R388" s="11"/>
      <c r="T388" s="11"/>
      <c r="U388" s="11"/>
      <c r="V388" s="11"/>
      <c r="W388" s="7"/>
      <c r="X388" s="7"/>
      <c r="Y388" s="7"/>
      <c r="Z388" s="7"/>
      <c r="AB388" s="10"/>
      <c r="AC388" s="10"/>
      <c r="AD388" s="10"/>
      <c r="AE388" s="10"/>
      <c r="AF388" s="10"/>
      <c r="AG388" s="10"/>
      <c r="AH388" s="10"/>
      <c r="AI388" s="10"/>
    </row>
    <row r="389" spans="2:35" ht="15.75">
      <c r="B389"/>
      <c r="C389"/>
      <c r="D389"/>
      <c r="E389"/>
      <c r="F389"/>
      <c r="G389"/>
      <c r="H389"/>
      <c r="I389"/>
      <c r="J389"/>
      <c r="K389"/>
      <c r="L389"/>
      <c r="M389"/>
      <c r="N389"/>
      <c r="O389"/>
      <c r="P389"/>
      <c r="Q389" s="33"/>
      <c r="R389" s="11"/>
      <c r="T389" s="11"/>
      <c r="U389" s="11"/>
      <c r="V389" s="11"/>
      <c r="W389" s="7"/>
      <c r="X389" s="7"/>
      <c r="Y389" s="7"/>
      <c r="Z389" s="7"/>
      <c r="AB389" s="10"/>
      <c r="AC389" s="10"/>
      <c r="AD389" s="10"/>
      <c r="AE389" s="10"/>
      <c r="AF389" s="10"/>
      <c r="AG389" s="10"/>
      <c r="AH389" s="10"/>
      <c r="AI389" s="10"/>
    </row>
    <row r="390" spans="2:35" ht="15.75">
      <c r="B390"/>
      <c r="C390"/>
      <c r="D390"/>
      <c r="E390"/>
      <c r="F390"/>
      <c r="G390"/>
      <c r="H390"/>
      <c r="I390"/>
      <c r="J390"/>
      <c r="K390"/>
      <c r="L390"/>
      <c r="M390"/>
      <c r="N390"/>
      <c r="O390"/>
      <c r="P390"/>
      <c r="Q390" s="33"/>
      <c r="R390" s="11"/>
      <c r="T390" s="11"/>
      <c r="U390" s="11"/>
      <c r="V390" s="11"/>
      <c r="W390" s="7"/>
      <c r="X390" s="7"/>
      <c r="Y390" s="7"/>
      <c r="Z390" s="7"/>
      <c r="AB390" s="10"/>
      <c r="AC390" s="10"/>
      <c r="AD390" s="10"/>
      <c r="AE390" s="10"/>
      <c r="AF390" s="10"/>
      <c r="AG390" s="10"/>
      <c r="AH390" s="10"/>
      <c r="AI390" s="10"/>
    </row>
    <row r="391" spans="2:35" ht="15.75">
      <c r="B391"/>
      <c r="C391"/>
      <c r="D391"/>
      <c r="E391"/>
      <c r="F391"/>
      <c r="G391"/>
      <c r="H391"/>
      <c r="I391"/>
      <c r="J391"/>
      <c r="K391"/>
      <c r="L391"/>
      <c r="M391"/>
      <c r="N391"/>
      <c r="O391"/>
      <c r="P391"/>
      <c r="Q391" s="33"/>
      <c r="R391" s="11"/>
      <c r="T391" s="11"/>
      <c r="U391" s="11"/>
      <c r="V391" s="11"/>
      <c r="W391" s="7"/>
      <c r="X391" s="7"/>
      <c r="Y391" s="7"/>
      <c r="Z391" s="7"/>
      <c r="AB391" s="10"/>
      <c r="AC391" s="10"/>
      <c r="AD391" s="10"/>
      <c r="AE391" s="10"/>
      <c r="AF391" s="10"/>
      <c r="AG391" s="10"/>
      <c r="AH391" s="10"/>
      <c r="AI391" s="10"/>
    </row>
    <row r="392" spans="2:35" ht="15.75">
      <c r="R392" s="11"/>
      <c r="T392" s="11"/>
      <c r="U392" s="11"/>
      <c r="V392" s="11"/>
      <c r="W392" s="7"/>
      <c r="X392" s="7"/>
      <c r="Y392" s="7"/>
      <c r="Z392" s="7"/>
      <c r="AB392" s="10"/>
      <c r="AC392" s="10"/>
      <c r="AD392" s="10"/>
      <c r="AE392" s="10"/>
      <c r="AF392" s="10"/>
      <c r="AG392" s="10"/>
      <c r="AH392" s="10"/>
      <c r="AI392" s="10"/>
    </row>
    <row r="393" spans="2:35" ht="15.75">
      <c r="R393" s="11"/>
      <c r="T393" s="11"/>
      <c r="U393" s="11"/>
      <c r="V393" s="11"/>
      <c r="W393" s="7"/>
      <c r="X393" s="7"/>
      <c r="Y393" s="7"/>
      <c r="Z393" s="7"/>
      <c r="AB393" s="10"/>
      <c r="AC393" s="10"/>
      <c r="AD393" s="10"/>
      <c r="AE393" s="10"/>
      <c r="AF393" s="10"/>
      <c r="AG393" s="10"/>
      <c r="AH393" s="10"/>
      <c r="AI393" s="10"/>
    </row>
    <row r="394" spans="2:35" ht="15.75">
      <c r="R394" s="11"/>
      <c r="T394" s="11"/>
      <c r="U394" s="11"/>
      <c r="V394" s="11"/>
      <c r="W394" s="7"/>
      <c r="X394" s="7"/>
      <c r="Y394" s="7"/>
      <c r="Z394" s="7"/>
      <c r="AB394" s="10"/>
      <c r="AC394" s="10"/>
      <c r="AD394" s="10"/>
      <c r="AE394" s="10"/>
      <c r="AF394" s="10"/>
      <c r="AG394" s="10"/>
      <c r="AH394" s="10"/>
      <c r="AI394" s="10"/>
    </row>
    <row r="395" spans="2:35" ht="15.75">
      <c r="R395" s="11"/>
      <c r="T395" s="11"/>
      <c r="U395" s="11"/>
      <c r="V395" s="11"/>
      <c r="W395" s="7"/>
      <c r="X395" s="7"/>
      <c r="Y395" s="7"/>
      <c r="Z395" s="7"/>
      <c r="AB395" s="10"/>
      <c r="AC395" s="10"/>
      <c r="AD395" s="10"/>
      <c r="AE395" s="10"/>
      <c r="AF395" s="10"/>
      <c r="AG395" s="10"/>
      <c r="AH395" s="10"/>
      <c r="AI395" s="10"/>
    </row>
    <row r="396" spans="2:35" ht="15.75">
      <c r="R396" s="11"/>
      <c r="T396" s="11"/>
      <c r="U396" s="11"/>
      <c r="V396" s="11"/>
      <c r="W396" s="7"/>
      <c r="X396" s="7"/>
      <c r="Y396" s="7"/>
      <c r="Z396" s="7"/>
      <c r="AB396" s="10"/>
      <c r="AC396" s="10"/>
      <c r="AD396" s="10"/>
      <c r="AE396" s="10"/>
      <c r="AF396" s="10"/>
      <c r="AG396" s="10"/>
      <c r="AH396" s="10"/>
      <c r="AI396" s="10"/>
    </row>
    <row r="397" spans="2:35" ht="15.75">
      <c r="R397" s="11"/>
      <c r="T397" s="11"/>
      <c r="U397" s="11"/>
      <c r="V397" s="11"/>
      <c r="W397" s="7"/>
      <c r="X397" s="7"/>
      <c r="Y397" s="7"/>
      <c r="Z397" s="7"/>
      <c r="AB397" s="10"/>
      <c r="AC397" s="10"/>
      <c r="AD397" s="10"/>
      <c r="AE397" s="10"/>
      <c r="AF397" s="10"/>
      <c r="AG397" s="10"/>
      <c r="AH397" s="10"/>
      <c r="AI397" s="10"/>
    </row>
    <row r="398" spans="2:35" ht="15.75">
      <c r="B398"/>
      <c r="C398"/>
      <c r="D398"/>
      <c r="E398"/>
      <c r="F398"/>
      <c r="G398"/>
      <c r="H398"/>
      <c r="I398"/>
      <c r="J398"/>
      <c r="K398"/>
      <c r="L398"/>
      <c r="M398"/>
      <c r="N398"/>
      <c r="O398"/>
      <c r="P398"/>
      <c r="Q398" s="33"/>
      <c r="R398" s="11"/>
      <c r="T398" s="11"/>
      <c r="U398" s="11"/>
      <c r="V398" s="11"/>
      <c r="W398" s="7"/>
      <c r="X398" s="7"/>
      <c r="Y398" s="7"/>
      <c r="Z398" s="7"/>
      <c r="AB398" s="10"/>
      <c r="AC398" s="10"/>
      <c r="AD398" s="10"/>
      <c r="AE398" s="10"/>
      <c r="AF398" s="10"/>
      <c r="AG398" s="10"/>
      <c r="AH398" s="10"/>
      <c r="AI398" s="10"/>
    </row>
    <row r="399" spans="2:35" ht="15.75">
      <c r="B399"/>
      <c r="C399"/>
      <c r="D399"/>
      <c r="E399"/>
      <c r="F399"/>
      <c r="G399"/>
      <c r="H399"/>
      <c r="I399"/>
      <c r="J399"/>
      <c r="K399"/>
      <c r="L399"/>
      <c r="M399"/>
      <c r="N399"/>
      <c r="O399"/>
      <c r="P399"/>
      <c r="Q399" s="33"/>
      <c r="R399" s="11"/>
      <c r="T399" s="11"/>
      <c r="U399" s="11"/>
      <c r="V399" s="11"/>
      <c r="W399" s="7"/>
      <c r="X399" s="7"/>
      <c r="Y399" s="7"/>
      <c r="Z399" s="7"/>
      <c r="AB399" s="10"/>
      <c r="AC399" s="10"/>
      <c r="AD399" s="10"/>
      <c r="AE399" s="10"/>
      <c r="AF399" s="10"/>
      <c r="AG399" s="10"/>
      <c r="AH399" s="10"/>
      <c r="AI399" s="10"/>
    </row>
    <row r="400" spans="2:35" ht="15.75">
      <c r="B400"/>
      <c r="C400"/>
      <c r="D400"/>
      <c r="E400"/>
      <c r="F400"/>
      <c r="G400"/>
      <c r="H400"/>
      <c r="I400"/>
      <c r="J400"/>
      <c r="K400"/>
      <c r="L400"/>
      <c r="M400"/>
      <c r="N400"/>
      <c r="O400"/>
      <c r="P400"/>
      <c r="Q400" s="33"/>
      <c r="R400" s="11"/>
      <c r="T400" s="11"/>
      <c r="U400" s="11"/>
      <c r="V400" s="11"/>
      <c r="W400" s="7"/>
      <c r="X400" s="7"/>
      <c r="Y400" s="7"/>
      <c r="Z400" s="7"/>
      <c r="AB400" s="10"/>
      <c r="AC400" s="10"/>
      <c r="AD400" s="10"/>
      <c r="AE400" s="10"/>
      <c r="AF400" s="10"/>
      <c r="AG400" s="10"/>
      <c r="AH400" s="10"/>
      <c r="AI400" s="10"/>
    </row>
    <row r="401" spans="2:35" ht="15.75">
      <c r="B401"/>
      <c r="C401"/>
      <c r="D401"/>
      <c r="E401"/>
      <c r="F401"/>
      <c r="G401"/>
      <c r="H401"/>
      <c r="I401"/>
      <c r="J401"/>
      <c r="K401"/>
      <c r="L401"/>
      <c r="M401"/>
      <c r="N401"/>
      <c r="O401"/>
      <c r="P401"/>
      <c r="Q401" s="33"/>
      <c r="R401" s="11"/>
      <c r="T401" s="11"/>
      <c r="U401" s="11"/>
      <c r="V401" s="11"/>
      <c r="W401" s="7"/>
      <c r="X401" s="7"/>
      <c r="Y401" s="7"/>
      <c r="Z401" s="7"/>
      <c r="AB401" s="10"/>
      <c r="AC401" s="10"/>
      <c r="AD401" s="10"/>
      <c r="AE401" s="10"/>
      <c r="AF401" s="10"/>
      <c r="AG401" s="10"/>
      <c r="AH401" s="10"/>
      <c r="AI401" s="10"/>
    </row>
    <row r="402" spans="2:35" ht="15.75">
      <c r="B402"/>
      <c r="C402"/>
      <c r="D402"/>
      <c r="E402"/>
      <c r="F402"/>
      <c r="G402"/>
      <c r="H402"/>
      <c r="I402"/>
      <c r="J402"/>
      <c r="K402"/>
      <c r="L402"/>
      <c r="M402"/>
      <c r="N402"/>
      <c r="O402"/>
      <c r="P402"/>
      <c r="Q402" s="33"/>
      <c r="R402" s="11"/>
      <c r="T402" s="11"/>
      <c r="U402" s="11"/>
      <c r="V402" s="11"/>
      <c r="W402" s="7"/>
      <c r="X402" s="7"/>
      <c r="Y402" s="7"/>
      <c r="Z402" s="7"/>
      <c r="AB402" s="10"/>
      <c r="AC402" s="10"/>
      <c r="AD402" s="10"/>
      <c r="AE402" s="10"/>
      <c r="AF402" s="10"/>
      <c r="AG402" s="10"/>
      <c r="AH402" s="10"/>
      <c r="AI402" s="10"/>
    </row>
    <row r="403" spans="2:35" ht="15.75">
      <c r="B403"/>
      <c r="C403"/>
      <c r="D403"/>
      <c r="E403"/>
      <c r="F403"/>
      <c r="G403"/>
      <c r="H403"/>
      <c r="I403"/>
      <c r="J403"/>
      <c r="K403"/>
      <c r="L403"/>
      <c r="M403"/>
      <c r="N403"/>
      <c r="O403"/>
      <c r="P403"/>
      <c r="Q403" s="33"/>
      <c r="R403" s="7"/>
      <c r="T403" s="7"/>
      <c r="U403" s="7"/>
      <c r="V403" s="7"/>
      <c r="W403" s="7"/>
      <c r="X403" s="7"/>
      <c r="Y403" s="7"/>
      <c r="Z403" s="7"/>
      <c r="AB403" s="10"/>
      <c r="AC403" s="10"/>
      <c r="AD403" s="10"/>
      <c r="AE403" s="10"/>
      <c r="AF403" s="10"/>
      <c r="AG403" s="10"/>
      <c r="AH403" s="10"/>
      <c r="AI403" s="10"/>
    </row>
    <row r="404" spans="2:35" ht="15">
      <c r="AB404" s="10"/>
      <c r="AC404" s="10"/>
      <c r="AD404" s="10"/>
      <c r="AE404" s="10"/>
      <c r="AF404" s="10"/>
      <c r="AG404" s="10"/>
      <c r="AH404" s="10"/>
      <c r="AI404" s="10"/>
    </row>
    <row r="405" spans="2:35" ht="15">
      <c r="AB405" s="10"/>
      <c r="AC405" s="10"/>
      <c r="AD405" s="10"/>
      <c r="AE405" s="10"/>
      <c r="AF405" s="10"/>
      <c r="AG405" s="10"/>
      <c r="AH405" s="10"/>
      <c r="AI405" s="10"/>
    </row>
    <row r="406" spans="2:35" ht="15">
      <c r="H406" s="10"/>
      <c r="I406" s="10"/>
      <c r="J406" s="10"/>
      <c r="K406" s="10"/>
      <c r="L406" s="10"/>
      <c r="M406" s="10"/>
      <c r="N406" s="29"/>
      <c r="O406" s="29"/>
      <c r="P406" s="10"/>
      <c r="Q406" s="34"/>
      <c r="AB406" s="10"/>
      <c r="AC406" s="10"/>
      <c r="AD406" s="10"/>
      <c r="AE406" s="10"/>
      <c r="AF406" s="10"/>
      <c r="AG406" s="10"/>
      <c r="AH406" s="10"/>
      <c r="AI406" s="10"/>
    </row>
    <row r="407" spans="2:35" ht="15">
      <c r="H407" s="10"/>
      <c r="I407" s="10"/>
      <c r="J407" s="10"/>
      <c r="K407" s="10"/>
      <c r="L407" s="10"/>
      <c r="M407" s="10"/>
      <c r="N407" s="29"/>
      <c r="O407" s="29"/>
      <c r="P407" s="10"/>
      <c r="Q407" s="34"/>
      <c r="AB407" s="10"/>
      <c r="AC407" s="10"/>
      <c r="AD407" s="10"/>
      <c r="AE407" s="10"/>
      <c r="AF407" s="10"/>
      <c r="AG407" s="10"/>
      <c r="AH407" s="10"/>
      <c r="AI407" s="10"/>
    </row>
    <row r="408" spans="2:35" ht="15">
      <c r="H408" s="10"/>
      <c r="I408" s="10"/>
      <c r="J408" s="10"/>
      <c r="K408" s="10"/>
      <c r="L408" s="10"/>
      <c r="M408" s="10"/>
      <c r="N408" s="29"/>
      <c r="O408" s="29"/>
      <c r="P408" s="10"/>
      <c r="Q408" s="34"/>
      <c r="R408" s="10"/>
      <c r="AB408" s="10"/>
      <c r="AC408" s="10"/>
      <c r="AD408" s="10"/>
      <c r="AE408" s="10"/>
      <c r="AF408" s="10"/>
      <c r="AG408" s="10"/>
      <c r="AH408" s="10"/>
      <c r="AI408" s="10"/>
    </row>
    <row r="409" spans="2:35" ht="15.75" customHeight="1">
      <c r="H409" s="10"/>
      <c r="I409" s="10"/>
      <c r="J409" s="10"/>
      <c r="K409" s="10"/>
      <c r="L409" s="10"/>
      <c r="M409" s="10"/>
      <c r="N409" s="29"/>
      <c r="O409" s="29"/>
      <c r="P409" s="10"/>
      <c r="Q409" s="34"/>
      <c r="R409" s="10"/>
      <c r="AB409" s="10"/>
      <c r="AC409" s="10"/>
      <c r="AD409" s="10"/>
      <c r="AE409" s="10"/>
      <c r="AF409" s="10"/>
      <c r="AG409" s="10"/>
      <c r="AH409" s="10"/>
      <c r="AI409" s="10"/>
    </row>
    <row r="410" spans="2:35" ht="15">
      <c r="H410" s="10"/>
      <c r="I410" s="10"/>
      <c r="J410" s="10"/>
      <c r="K410" s="10"/>
      <c r="L410" s="10"/>
      <c r="M410" s="10"/>
      <c r="N410" s="29"/>
      <c r="O410" s="29"/>
      <c r="P410" s="10"/>
      <c r="Q410" s="34"/>
      <c r="R410" s="10"/>
      <c r="AB410" s="10"/>
      <c r="AC410" s="10"/>
      <c r="AD410" s="10"/>
      <c r="AE410" s="10"/>
      <c r="AF410" s="10"/>
      <c r="AG410" s="10"/>
      <c r="AH410" s="10"/>
      <c r="AI410" s="10"/>
    </row>
    <row r="411" spans="2:35" ht="15">
      <c r="H411" s="10"/>
      <c r="I411" s="10"/>
      <c r="J411" s="10"/>
      <c r="K411" s="10"/>
      <c r="L411" s="10"/>
      <c r="M411" s="10"/>
      <c r="N411" s="29"/>
      <c r="O411" s="29"/>
      <c r="P411" s="10"/>
      <c r="Q411" s="34"/>
      <c r="R411" s="10"/>
      <c r="AB411" s="10"/>
      <c r="AC411" s="10"/>
      <c r="AD411" s="10"/>
      <c r="AE411" s="10"/>
      <c r="AF411" s="10"/>
      <c r="AG411" s="10"/>
      <c r="AH411" s="10"/>
      <c r="AI411" s="10"/>
    </row>
    <row r="412" spans="2:35" ht="15">
      <c r="B412" s="10"/>
      <c r="H412" s="10"/>
      <c r="I412" s="10"/>
      <c r="J412" s="10"/>
      <c r="K412" s="10"/>
      <c r="L412" s="10"/>
      <c r="M412" s="10"/>
      <c r="N412" s="29"/>
      <c r="O412" s="29"/>
      <c r="P412" s="10"/>
      <c r="Q412" s="34"/>
      <c r="AB412" s="10"/>
      <c r="AC412" s="10"/>
      <c r="AD412" s="10"/>
      <c r="AE412" s="10"/>
      <c r="AF412" s="10"/>
      <c r="AG412" s="10"/>
      <c r="AH412" s="10"/>
      <c r="AI412" s="10"/>
    </row>
    <row r="413" spans="2:35" ht="15" customHeight="1"/>
    <row r="414" spans="2:35" ht="15" customHeight="1"/>
    <row r="418" spans="4:4">
      <c r="D418" s="22" t="s">
        <v>25</v>
      </c>
    </row>
  </sheetData>
  <mergeCells count="72">
    <mergeCell ref="F356:G356"/>
    <mergeCell ref="F357:G357"/>
    <mergeCell ref="F358:G358"/>
    <mergeCell ref="C351:G351"/>
    <mergeCell ref="I289:N289"/>
    <mergeCell ref="F352:G352"/>
    <mergeCell ref="F353:G353"/>
    <mergeCell ref="F354:G354"/>
    <mergeCell ref="F355:G355"/>
    <mergeCell ref="I239:N239"/>
    <mergeCell ref="I241:L241"/>
    <mergeCell ref="I243:L243"/>
    <mergeCell ref="I245:N245"/>
    <mergeCell ref="I238:N238"/>
    <mergeCell ref="I244:N244"/>
    <mergeCell ref="I209:L209"/>
    <mergeCell ref="I219:N219"/>
    <mergeCell ref="I193:O193"/>
    <mergeCell ref="I192:O192"/>
    <mergeCell ref="I212:O212"/>
    <mergeCell ref="I213:O213"/>
    <mergeCell ref="I214:O214"/>
    <mergeCell ref="I122:N122"/>
    <mergeCell ref="I124:N124"/>
    <mergeCell ref="I126:N126"/>
    <mergeCell ref="I128:N128"/>
    <mergeCell ref="I130:N130"/>
    <mergeCell ref="I104:L104"/>
    <mergeCell ref="I115:N115"/>
    <mergeCell ref="I117:N117"/>
    <mergeCell ref="I119:N119"/>
    <mergeCell ref="I121:N121"/>
    <mergeCell ref="I114:N114"/>
    <mergeCell ref="I116:N116"/>
    <mergeCell ref="I118:N118"/>
    <mergeCell ref="I120:N120"/>
    <mergeCell ref="I123:N123"/>
    <mergeCell ref="I125:N125"/>
    <mergeCell ref="I127:N127"/>
    <mergeCell ref="I129:N129"/>
    <mergeCell ref="I131:N131"/>
    <mergeCell ref="I288:N288"/>
    <mergeCell ref="I265:L265"/>
    <mergeCell ref="I260:N260"/>
    <mergeCell ref="I284:N284"/>
    <mergeCell ref="I286:N286"/>
    <mergeCell ref="I270:N270"/>
    <mergeCell ref="I273:L273"/>
    <mergeCell ref="I275:L275"/>
    <mergeCell ref="I285:N285"/>
    <mergeCell ref="I287:N287"/>
    <mergeCell ref="F360:G360"/>
    <mergeCell ref="F361:G361"/>
    <mergeCell ref="C359:G359"/>
    <mergeCell ref="C361:D361"/>
    <mergeCell ref="C360:D360"/>
    <mergeCell ref="I132:N132"/>
    <mergeCell ref="I134:N134"/>
    <mergeCell ref="I218:N218"/>
    <mergeCell ref="I246:N246"/>
    <mergeCell ref="I271:N271"/>
    <mergeCell ref="I261:N261"/>
    <mergeCell ref="I263:L263"/>
    <mergeCell ref="I133:N133"/>
    <mergeCell ref="I135:N135"/>
    <mergeCell ref="I205:L205"/>
    <mergeCell ref="I207:L207"/>
    <mergeCell ref="I247:N247"/>
    <mergeCell ref="I253:L253"/>
    <mergeCell ref="I259:L259"/>
    <mergeCell ref="I170:O170"/>
    <mergeCell ref="I171:O171"/>
  </mergeCells>
  <conditionalFormatting sqref="N215:N217 N254:N259 N248:N251 N220:N237 N262:N269 N194:N211 N172:N191 N136:N169 N2:N113 N272:N283 N240:N243 N290:N349">
    <cfRule type="cellIs" dxfId="138" priority="97" stopIfTrue="1" operator="between">
      <formula>4</formula>
      <formula>5</formula>
    </cfRule>
  </conditionalFormatting>
  <conditionalFormatting sqref="N172:N191 N194:N211 N215:N217 N220:N237 N240:N243 N248:N259 N262:N269 N2:N113 N136:N169 N272:N283 N290:N349">
    <cfRule type="cellIs" dxfId="137" priority="79" stopIfTrue="1" operator="lessThan">
      <formula>2</formula>
    </cfRule>
    <cfRule type="cellIs" dxfId="136" priority="80" stopIfTrue="1" operator="between">
      <formula>3</formula>
      <formula>2</formula>
    </cfRule>
    <cfRule type="cellIs" dxfId="135" priority="81" stopIfTrue="1" operator="between">
      <formula>3</formula>
      <formula>4</formula>
    </cfRule>
    <cfRule type="cellIs" dxfId="134" priority="95" stopIfTrue="1" operator="greaterThan">
      <formula>6</formula>
    </cfRule>
    <cfRule type="cellIs" dxfId="133" priority="96" stopIfTrue="1" operator="between">
      <formula>5</formula>
      <formula>6</formula>
    </cfRule>
  </conditionalFormatting>
  <conditionalFormatting sqref="K254:K257 K220:K237 K266:K269 K276:K283 K248:K251 K215:K217 K210:K211 K194:K203 K172:K191 K136:K169 K2:K102 K106:K113 K290:K349">
    <cfRule type="cellIs" dxfId="132" priority="93" stopIfTrue="1" operator="lessThan">
      <formula>0.6</formula>
    </cfRule>
    <cfRule type="cellIs" dxfId="131" priority="94" stopIfTrue="1" operator="greaterThan">
      <formula>0.6</formula>
    </cfRule>
  </conditionalFormatting>
  <conditionalFormatting sqref="Q2:Q349">
    <cfRule type="containsText" dxfId="130" priority="67" stopIfTrue="1" operator="containsText" text="13s/2of32s/R4s/31s/12x(N6,R2)">
      <formula>NOT(ISERROR(SEARCH("13s/2of32s/R4s/31s/12x(N6,R2)",Q2)))</formula>
    </cfRule>
    <cfRule type="containsText" dxfId="129" priority="68" stopIfTrue="1" operator="containsText" text="13s/2of32s/R4s/31s/6x(N6,R1/N3,R2)">
      <formula>NOT(ISERROR(SEARCH("13s/2of32s/R4s/31s/6x(N6,R1/N3,R2)",Q2)))</formula>
    </cfRule>
    <cfRule type="containsText" dxfId="128" priority="69" stopIfTrue="1" operator="containsText" text="13s/2of32s/R4s/31s(N3,R1)">
      <formula>NOT(ISERROR(SEARCH("13s/2of32s/R4s/31s(N3,R1)",Q2)))</formula>
    </cfRule>
    <cfRule type="containsText" dxfId="127" priority="70" stopIfTrue="1" operator="containsText" text="13s/2of32s/R4s(N3,R1)">
      <formula>NOT(ISERROR(SEARCH("13s/2of32s/R4s(N3,R1)",Q2)))</formula>
    </cfRule>
    <cfRule type="containsText" dxfId="126" priority="71" stopIfTrue="1" operator="containsText" text="13s(N3,R1)">
      <formula>NOT(ISERROR(SEARCH("13s(N3,R1)",Q2)))</formula>
    </cfRule>
    <cfRule type="containsText" dxfId="125" priority="72" stopIfTrue="1" operator="containsText" text="13s/22s/R4s/41s/10x(N5R2/N2R5)">
      <formula>NOT(ISERROR(SEARCH("13s/22s/R4s/41s/10x(N5R2/N2R5)",Q2)))</formula>
    </cfRule>
    <cfRule type="containsText" dxfId="124" priority="73" stopIfTrue="1" operator="containsText" text="13s/22s/R4s/41s/8x(N4R2/N2R4)">
      <formula>NOT(ISERROR(SEARCH("13s/22s/R4s/41s/8x(N4R2/N2R4)",Q2)))</formula>
    </cfRule>
    <cfRule type="containsText" dxfId="123" priority="74" stopIfTrue="1" operator="containsText" text="13s/22s/R4s/41s(N4,R1/N2,R2)">
      <formula>NOT(ISERROR(SEARCH("13s/22s/R4s/41s(N4,R1/N2,R2)",Q2)))</formula>
    </cfRule>
    <cfRule type="containsText" dxfId="122" priority="76" stopIfTrue="1" operator="containsText" text="13s/22s/R4s(N2,R1)">
      <formula>NOT(ISERROR(SEARCH("13s/22s/R4s(N2,R1)",Q2)))</formula>
    </cfRule>
    <cfRule type="containsText" dxfId="121" priority="77" stopIfTrue="1" operator="containsText" text="Unaceptable">
      <formula>NOT(ISERROR(SEARCH("Unaceptable",Q2)))</formula>
    </cfRule>
    <cfRule type="containsText" dxfId="120" priority="78" stopIfTrue="1" operator="containsText" text="13s(N2,R1)">
      <formula>NOT(ISERROR(SEARCH("13s(N2,R1)",Q2)))</formula>
    </cfRule>
  </conditionalFormatting>
  <conditionalFormatting sqref="O2:O113 O136:O169 O172:O191 O194:O211 O215:O217 O220:O237 O240:O243 O248:O259 O262:O269 O272:O283 O290:O349">
    <cfRule type="cellIs" dxfId="119" priority="61" stopIfTrue="1" operator="between">
      <formula>30.8538</formula>
      <formula>69.1462</formula>
    </cfRule>
    <cfRule type="cellIs" dxfId="118" priority="62" stopIfTrue="1" operator="between">
      <formula>6.6807</formula>
      <formula>30.8538</formula>
    </cfRule>
    <cfRule type="cellIs" dxfId="117" priority="63" stopIfTrue="1" operator="between">
      <formula>0.621</formula>
      <formula>6.6807</formula>
    </cfRule>
    <cfRule type="cellIs" dxfId="116" priority="64" stopIfTrue="1" operator="between">
      <formula>0.0233</formula>
      <formula>0.621</formula>
    </cfRule>
    <cfRule type="cellIs" dxfId="115" priority="65" stopIfTrue="1" operator="between">
      <formula>0.00034</formula>
      <formula>0.0233</formula>
    </cfRule>
    <cfRule type="cellIs" dxfId="114" priority="66" stopIfTrue="1" operator="lessThan">
      <formula>0.00034</formula>
    </cfRule>
  </conditionalFormatting>
  <dataValidations disablePrompts="1" count="10">
    <dataValidation type="list" allowBlank="1" showInputMessage="1" showErrorMessage="1" sqref="D290:D349">
      <formula1>"XS-1000,XS-800"</formula1>
    </dataValidation>
    <dataValidation type="list" allowBlank="1" showInputMessage="1" showErrorMessage="1" sqref="D75 D112 D77 D101 D79 D83 D87 D91 D95 D99 D81 D85 D89 D93 D97 D103 D106 D108 D110">
      <formula1>"6000(1)P1,Integra400(2),6000(2)P2"</formula1>
    </dataValidation>
    <dataValidation type="list" allowBlank="1" showInputMessage="1" showErrorMessage="1" sqref="D72">
      <formula1>"AVL(1),AVL(2)"</formula1>
    </dataValidation>
    <dataValidation type="list" allowBlank="1" showInputMessage="1" showErrorMessage="1" sqref="D60 D70 D68 D66 D64 D62">
      <formula1>"6000(1)ISE1,6000(2)ISE1"</formula1>
    </dataValidation>
    <dataValidation type="list" allowBlank="1" showInputMessage="1" showErrorMessage="1" sqref="D16 D18 D20 D22 D24 D26 D28 D30 D32 D34 D36 D38 D40 D42 D44 D46 D48 D50 D52 D54 D56 D58 D2:D4 D6 D12 D10 D8 D14">
      <formula1>"6000(1)P1,Integra400(2),6000(2)P1"</formula1>
    </dataValidation>
    <dataValidation type="list" allowBlank="1" showInputMessage="1" showErrorMessage="1" sqref="E2:E71">
      <formula1>"PCCCM1,PCCCM2,Precinorm U,Precipath U"</formula1>
    </dataValidation>
    <dataValidation type="list" allowBlank="1" showInputMessage="1" showErrorMessage="1" sqref="D212 D215 D218">
      <formula1>"6000(1)E11,6000(1)E12,6000(1)E21,6000(1)E22,6000(1)E11:E12,6000(1)E21:E22,6000(1)E11:E12:E21:E22,6000(1)E11:E21,6000(1)E11:E22,6000(1)E12:E21,6000(1)E12:E22,411(2),411(3),6000(2)E11,6000(2)E12,6000(2)E11:E12"</formula1>
    </dataValidation>
    <dataValidation type="list" allowBlank="1" showInputMessage="1" showErrorMessage="1" sqref="D278 D288 D280 D282 D284 D286">
      <formula1>"CA-1500,Start 4"</formula1>
    </dataValidation>
    <dataValidation type="list" allowBlank="1" showInputMessage="1" showErrorMessage="1" sqref="D210 D192">
      <formula1>"Euroimmun(1),Euroimmun(2),Euroimmun(3),MR-96"</formula1>
    </dataValidation>
    <dataValidation type="list" allowBlank="1" showInputMessage="1" showErrorMessage="1" sqref="D134 D202 D198 D194 D196 D222 D220 D206 D208 D190 D188 D186 D184 D182 D180 D174 D172 D170 D168 D166 D136 D138 D140 D142 D144 D146 D148 D150 D152 D154 D156 D158 D160 D162 D164 D176 D178 D248 D250 D252 D224 D226 D228 D230 D232 D234 D236 D238 D240 D242 D244 D246 D254 D256 D258 D260 D262 D264 D266 D268 D270 D272 D274 D276 D204 D200 D114 D132 D130 D128 D126 D124 D122 D120 D118 D116">
      <formula1>"6000(1)E11,6000(1)E12,6000(1)E21,6000(1)E22,411(2),411(3),6000(2)E11,6000(2)E12"</formula1>
    </dataValidation>
  </dataValidations>
  <pageMargins left="0.51" right="0.56000000000000005" top="1.52" bottom="1" header="0.53" footer="0.49212598499999999"/>
  <pageSetup orientation="portrait" horizontalDpi="360" verticalDpi="360" r:id="rId1"/>
  <headerFooter alignWithMargins="0"/>
  <ignoredErrors>
    <ignoredError sqref="L3:L44 L45:L61" formula="1"/>
    <ignoredError sqref="L210:L211 P192:P193 L110:L111 P134:P135" emptyCellReference="1"/>
    <ignoredError sqref="Q110:Q111" evalError="1"/>
    <ignoredError sqref="P110:P111 N110:N111" evalError="1" emptyCellReference="1"/>
  </ignoredErrors>
  <drawing r:id="rId2"/>
  <legacyDrawing r:id="rId3"/>
</worksheet>
</file>

<file path=xl/worksheets/sheet2.xml><?xml version="1.0" encoding="utf-8"?>
<worksheet xmlns="http://schemas.openxmlformats.org/spreadsheetml/2006/main" xmlns:r="http://schemas.openxmlformats.org/officeDocument/2006/relationships">
  <sheetPr>
    <tabColor rgb="FFFFFF00"/>
  </sheetPr>
  <dimension ref="B1:T24"/>
  <sheetViews>
    <sheetView showGridLines="0" workbookViewId="0">
      <pane ySplit="1" topLeftCell="A2" activePane="bottomLeft" state="frozen"/>
      <selection pane="bottomLeft" activeCell="Q11" sqref="Q11"/>
    </sheetView>
  </sheetViews>
  <sheetFormatPr defaultRowHeight="12.75"/>
  <cols>
    <col min="1" max="1" width="20.7109375" customWidth="1"/>
    <col min="2" max="2" width="4.42578125" bestFit="1" customWidth="1"/>
    <col min="3" max="3" width="12.7109375" bestFit="1" customWidth="1"/>
    <col min="4" max="4" width="13.7109375" bestFit="1" customWidth="1"/>
    <col min="5" max="5" width="11.140625" bestFit="1" customWidth="1"/>
    <col min="6" max="6" width="5.28515625" bestFit="1" customWidth="1"/>
    <col min="7" max="7" width="5.5703125" bestFit="1" customWidth="1"/>
    <col min="8" max="8" width="4.85546875" bestFit="1" customWidth="1"/>
    <col min="9" max="9" width="6.7109375" bestFit="1" customWidth="1"/>
    <col min="10" max="10" width="7.42578125" bestFit="1" customWidth="1"/>
    <col min="11" max="11" width="6.5703125" bestFit="1" customWidth="1"/>
    <col min="12" max="12" width="6.7109375" customWidth="1"/>
    <col min="13" max="13" width="18" bestFit="1" customWidth="1"/>
    <col min="14" max="20" width="9.140625" customWidth="1"/>
  </cols>
  <sheetData>
    <row r="1" spans="2:20" ht="15.75">
      <c r="B1" s="407" t="s">
        <v>0</v>
      </c>
      <c r="C1" s="407" t="s">
        <v>1</v>
      </c>
      <c r="D1" s="383" t="s">
        <v>2</v>
      </c>
      <c r="E1" s="383" t="s">
        <v>3</v>
      </c>
      <c r="F1" s="36" t="s">
        <v>4</v>
      </c>
      <c r="G1" s="36" t="s">
        <v>5</v>
      </c>
      <c r="H1" s="37" t="s">
        <v>6</v>
      </c>
      <c r="I1" s="407" t="s">
        <v>11</v>
      </c>
      <c r="J1" s="408" t="s">
        <v>12</v>
      </c>
      <c r="K1" s="523" t="s">
        <v>312</v>
      </c>
      <c r="L1" s="412" t="s">
        <v>13</v>
      </c>
      <c r="M1" s="409" t="s">
        <v>240</v>
      </c>
      <c r="N1" s="44" t="s">
        <v>14</v>
      </c>
      <c r="O1" s="45" t="s">
        <v>15</v>
      </c>
      <c r="P1" s="46" t="s">
        <v>16</v>
      </c>
      <c r="Q1" s="47" t="s">
        <v>17</v>
      </c>
      <c r="R1" s="410" t="s">
        <v>18</v>
      </c>
      <c r="S1" s="411" t="s">
        <v>19</v>
      </c>
      <c r="T1" s="6" t="s">
        <v>20</v>
      </c>
    </row>
    <row r="2" spans="2:20" ht="15.75">
      <c r="B2" s="973">
        <v>1</v>
      </c>
      <c r="C2" s="414" t="s">
        <v>138</v>
      </c>
      <c r="D2" s="413" t="s">
        <v>27</v>
      </c>
      <c r="E2" s="415" t="s">
        <v>22</v>
      </c>
      <c r="F2" s="126">
        <v>33</v>
      </c>
      <c r="G2" s="127">
        <v>1.79</v>
      </c>
      <c r="H2" s="128">
        <v>1</v>
      </c>
      <c r="I2" s="416">
        <v>5</v>
      </c>
      <c r="J2" s="417">
        <f>(I2-H2)/G2</f>
        <v>2.2346368715083798</v>
      </c>
      <c r="K2" s="524">
        <f xml:space="preserve"> ((1-NORMSDIST(J2-1.5))*1000000)/10000</f>
        <v>23.128033810811811</v>
      </c>
    </row>
    <row r="3" spans="2:20" ht="15.75">
      <c r="B3" s="974"/>
      <c r="C3" s="414" t="s">
        <v>138</v>
      </c>
      <c r="D3" s="413" t="s">
        <v>27</v>
      </c>
      <c r="E3" s="415" t="s">
        <v>23</v>
      </c>
      <c r="F3" s="126">
        <v>34</v>
      </c>
      <c r="G3" s="127">
        <v>1.55</v>
      </c>
      <c r="H3" s="128">
        <v>1</v>
      </c>
      <c r="I3" s="416">
        <v>5</v>
      </c>
      <c r="J3" s="417">
        <f>(I3-H3)/G3</f>
        <v>2.5806451612903225</v>
      </c>
      <c r="K3" s="524">
        <f t="shared" ref="K3:K24" si="0" xml:space="preserve"> ((1-NORMSDIST(J3-1.5))*1000000)/10000</f>
        <v>13.992749271346527</v>
      </c>
    </row>
    <row r="4" spans="2:20" ht="15.75">
      <c r="B4" s="971">
        <v>2</v>
      </c>
      <c r="C4" s="419" t="s">
        <v>139</v>
      </c>
      <c r="D4" s="418" t="s">
        <v>27</v>
      </c>
      <c r="E4" s="420" t="s">
        <v>22</v>
      </c>
      <c r="F4" s="54">
        <v>29</v>
      </c>
      <c r="G4" s="55">
        <v>1.73</v>
      </c>
      <c r="H4" s="56">
        <v>4</v>
      </c>
      <c r="I4" s="429">
        <v>8</v>
      </c>
      <c r="J4" s="417">
        <f t="shared" ref="J4:J24" si="1">(I4-H4)/G4</f>
        <v>2.3121387283236996</v>
      </c>
      <c r="K4" s="524">
        <f t="shared" si="0"/>
        <v>20.83560163936562</v>
      </c>
    </row>
    <row r="5" spans="2:20" ht="15.75">
      <c r="B5" s="972"/>
      <c r="C5" s="419" t="s">
        <v>139</v>
      </c>
      <c r="D5" s="418" t="s">
        <v>28</v>
      </c>
      <c r="E5" s="420" t="s">
        <v>22</v>
      </c>
      <c r="F5" s="54">
        <v>28</v>
      </c>
      <c r="G5" s="55">
        <v>1.54</v>
      </c>
      <c r="H5" s="56">
        <v>4</v>
      </c>
      <c r="I5" s="429">
        <v>8</v>
      </c>
      <c r="J5" s="417">
        <f t="shared" si="1"/>
        <v>2.5974025974025974</v>
      </c>
      <c r="K5" s="524">
        <f t="shared" si="0"/>
        <v>13.623271924652759</v>
      </c>
    </row>
    <row r="6" spans="2:20" ht="15.75">
      <c r="B6" s="413">
        <v>3</v>
      </c>
      <c r="C6" s="430" t="s">
        <v>145</v>
      </c>
      <c r="D6" s="426" t="s">
        <v>26</v>
      </c>
      <c r="E6" s="425" t="s">
        <v>31</v>
      </c>
      <c r="F6" s="431">
        <v>32</v>
      </c>
      <c r="G6" s="432">
        <v>5.95</v>
      </c>
      <c r="H6" s="433">
        <v>3</v>
      </c>
      <c r="I6" s="434">
        <v>20.2</v>
      </c>
      <c r="J6" s="417">
        <f t="shared" si="1"/>
        <v>2.8907563025210083</v>
      </c>
      <c r="K6" s="524">
        <f t="shared" si="0"/>
        <v>8.2149669008459547</v>
      </c>
    </row>
    <row r="7" spans="2:20" ht="15.75">
      <c r="B7" s="971">
        <v>4</v>
      </c>
      <c r="C7" s="419" t="s">
        <v>152</v>
      </c>
      <c r="D7" s="421" t="s">
        <v>26</v>
      </c>
      <c r="E7" s="422" t="s">
        <v>22</v>
      </c>
      <c r="F7" s="54">
        <v>32</v>
      </c>
      <c r="G7" s="55">
        <v>3.51</v>
      </c>
      <c r="H7" s="56">
        <v>5</v>
      </c>
      <c r="I7" s="423">
        <v>13.6</v>
      </c>
      <c r="J7" s="417">
        <f t="shared" si="1"/>
        <v>2.45014245014245</v>
      </c>
      <c r="K7" s="524">
        <f t="shared" si="0"/>
        <v>17.101993800851321</v>
      </c>
    </row>
    <row r="8" spans="2:20" ht="15.75">
      <c r="B8" s="972"/>
      <c r="C8" s="419" t="s">
        <v>152</v>
      </c>
      <c r="D8" s="421" t="s">
        <v>26</v>
      </c>
      <c r="E8" s="422" t="s">
        <v>23</v>
      </c>
      <c r="F8" s="54">
        <v>32</v>
      </c>
      <c r="G8" s="55">
        <v>2.56</v>
      </c>
      <c r="H8" s="56">
        <v>7.0000000000000009</v>
      </c>
      <c r="I8" s="423">
        <v>13.6</v>
      </c>
      <c r="J8" s="417">
        <f t="shared" si="1"/>
        <v>2.5781249999999996</v>
      </c>
      <c r="K8" s="524">
        <f t="shared" si="0"/>
        <v>14.048898813315702</v>
      </c>
    </row>
    <row r="9" spans="2:20" ht="15.75">
      <c r="B9" s="413">
        <v>5</v>
      </c>
      <c r="C9" s="414" t="s">
        <v>155</v>
      </c>
      <c r="D9" s="426" t="s">
        <v>257</v>
      </c>
      <c r="E9" s="425" t="s">
        <v>35</v>
      </c>
      <c r="F9" s="126">
        <v>34</v>
      </c>
      <c r="G9" s="127">
        <v>2.69</v>
      </c>
      <c r="H9" s="128">
        <v>0</v>
      </c>
      <c r="I9" s="435">
        <v>6.8</v>
      </c>
      <c r="J9" s="417">
        <f t="shared" si="1"/>
        <v>2.5278810408921935</v>
      </c>
      <c r="K9" s="524">
        <f t="shared" si="0"/>
        <v>15.200289441723802</v>
      </c>
    </row>
    <row r="10" spans="2:20" ht="15.75">
      <c r="B10" s="975">
        <v>6</v>
      </c>
      <c r="C10" s="419" t="s">
        <v>158</v>
      </c>
      <c r="D10" s="421" t="s">
        <v>26</v>
      </c>
      <c r="E10" s="422" t="s">
        <v>41</v>
      </c>
      <c r="F10" s="54">
        <v>34</v>
      </c>
      <c r="G10" s="55">
        <v>4.8099999999999996</v>
      </c>
      <c r="H10" s="56">
        <v>2</v>
      </c>
      <c r="I10" s="423">
        <v>12.5</v>
      </c>
      <c r="J10" s="417">
        <f t="shared" si="1"/>
        <v>2.182952182952183</v>
      </c>
      <c r="K10" s="524">
        <f t="shared" si="0"/>
        <v>24.731852913457317</v>
      </c>
    </row>
    <row r="11" spans="2:20" ht="15.75">
      <c r="B11" s="976"/>
      <c r="C11" s="419" t="s">
        <v>158</v>
      </c>
      <c r="D11" s="421" t="s">
        <v>26</v>
      </c>
      <c r="E11" s="422" t="s">
        <v>42</v>
      </c>
      <c r="F11" s="54">
        <v>30</v>
      </c>
      <c r="G11" s="55">
        <v>8.59</v>
      </c>
      <c r="H11" s="56">
        <v>1</v>
      </c>
      <c r="I11" s="423">
        <v>12.5</v>
      </c>
      <c r="J11" s="417">
        <f t="shared" si="1"/>
        <v>1.3387660069848661</v>
      </c>
      <c r="K11" s="524">
        <f t="shared" si="0"/>
        <v>56.404544559762719</v>
      </c>
    </row>
    <row r="12" spans="2:20" ht="15.75">
      <c r="B12" s="413">
        <v>7</v>
      </c>
      <c r="C12" s="414" t="s">
        <v>196</v>
      </c>
      <c r="D12" s="413" t="s">
        <v>82</v>
      </c>
      <c r="E12" s="425" t="s">
        <v>241</v>
      </c>
      <c r="F12" s="126">
        <v>30</v>
      </c>
      <c r="G12" s="127">
        <v>6.04</v>
      </c>
      <c r="H12" s="128">
        <v>4</v>
      </c>
      <c r="I12" s="434">
        <v>21.9</v>
      </c>
      <c r="J12" s="417">
        <f t="shared" si="1"/>
        <v>2.9635761589403971</v>
      </c>
      <c r="K12" s="524">
        <f t="shared" si="0"/>
        <v>7.1654895301827013</v>
      </c>
    </row>
    <row r="13" spans="2:20" ht="15.75">
      <c r="B13" s="971">
        <v>8</v>
      </c>
      <c r="C13" s="419" t="s">
        <v>205</v>
      </c>
      <c r="D13" s="418" t="s">
        <v>82</v>
      </c>
      <c r="E13" s="422" t="s">
        <v>83</v>
      </c>
      <c r="F13" s="54">
        <v>33</v>
      </c>
      <c r="G13" s="55">
        <v>3.41</v>
      </c>
      <c r="H13" s="56">
        <v>1</v>
      </c>
      <c r="I13" s="424">
        <v>10</v>
      </c>
      <c r="J13" s="417">
        <f t="shared" si="1"/>
        <v>2.6392961876832843</v>
      </c>
      <c r="K13" s="524">
        <f t="shared" si="0"/>
        <v>12.728981897053471</v>
      </c>
    </row>
    <row r="14" spans="2:20" ht="15.75">
      <c r="B14" s="972"/>
      <c r="C14" s="419" t="s">
        <v>205</v>
      </c>
      <c r="D14" s="418" t="s">
        <v>82</v>
      </c>
      <c r="E14" s="422" t="s">
        <v>241</v>
      </c>
      <c r="F14" s="54">
        <v>33</v>
      </c>
      <c r="G14" s="55">
        <v>4.24</v>
      </c>
      <c r="H14" s="56">
        <v>0</v>
      </c>
      <c r="I14" s="424">
        <v>10</v>
      </c>
      <c r="J14" s="417">
        <f t="shared" si="1"/>
        <v>2.3584905660377355</v>
      </c>
      <c r="K14" s="524">
        <f t="shared" si="0"/>
        <v>19.531081877885203</v>
      </c>
    </row>
    <row r="15" spans="2:20" ht="15.75">
      <c r="B15" s="973">
        <v>9</v>
      </c>
      <c r="C15" s="414" t="s">
        <v>213</v>
      </c>
      <c r="D15" s="413" t="s">
        <v>48</v>
      </c>
      <c r="E15" s="425" t="s">
        <v>94</v>
      </c>
      <c r="F15" s="126">
        <v>19</v>
      </c>
      <c r="G15" s="127">
        <v>3.18</v>
      </c>
      <c r="H15" s="128">
        <v>6</v>
      </c>
      <c r="I15" s="435">
        <v>10</v>
      </c>
      <c r="J15" s="417">
        <f t="shared" si="1"/>
        <v>1.2578616352201257</v>
      </c>
      <c r="K15" s="524">
        <f t="shared" si="0"/>
        <v>59.566352413054673</v>
      </c>
    </row>
    <row r="16" spans="2:20" ht="15.75">
      <c r="B16" s="974"/>
      <c r="C16" s="414" t="s">
        <v>213</v>
      </c>
      <c r="D16" s="413" t="s">
        <v>48</v>
      </c>
      <c r="E16" s="425" t="s">
        <v>95</v>
      </c>
      <c r="F16" s="126">
        <v>20</v>
      </c>
      <c r="G16" s="127">
        <v>4.3499999999999996</v>
      </c>
      <c r="H16" s="128">
        <v>5</v>
      </c>
      <c r="I16" s="435">
        <v>10</v>
      </c>
      <c r="J16" s="417">
        <f t="shared" si="1"/>
        <v>1.149425287356322</v>
      </c>
      <c r="K16" s="524">
        <f t="shared" si="0"/>
        <v>63.704628484751773</v>
      </c>
    </row>
    <row r="17" spans="2:11" ht="15.75">
      <c r="B17" s="971">
        <v>10</v>
      </c>
      <c r="C17" s="419" t="s">
        <v>220</v>
      </c>
      <c r="D17" s="418" t="s">
        <v>74</v>
      </c>
      <c r="E17" s="422" t="s">
        <v>92</v>
      </c>
      <c r="F17" s="54">
        <v>27</v>
      </c>
      <c r="G17" s="55">
        <v>9</v>
      </c>
      <c r="H17" s="56">
        <v>2</v>
      </c>
      <c r="I17" s="436">
        <v>15</v>
      </c>
      <c r="J17" s="417">
        <f t="shared" si="1"/>
        <v>1.4444444444444444</v>
      </c>
      <c r="K17" s="524">
        <f t="shared" si="0"/>
        <v>52.215206434178221</v>
      </c>
    </row>
    <row r="18" spans="2:11" ht="15.75">
      <c r="B18" s="972"/>
      <c r="C18" s="419" t="s">
        <v>220</v>
      </c>
      <c r="D18" s="418" t="s">
        <v>74</v>
      </c>
      <c r="E18" s="422" t="s">
        <v>93</v>
      </c>
      <c r="F18" s="54">
        <v>28</v>
      </c>
      <c r="G18" s="55">
        <v>6.16</v>
      </c>
      <c r="H18" s="56">
        <v>6</v>
      </c>
      <c r="I18" s="436">
        <v>15</v>
      </c>
      <c r="J18" s="417">
        <f t="shared" si="1"/>
        <v>1.4610389610389609</v>
      </c>
      <c r="K18" s="524">
        <f t="shared" si="0"/>
        <v>51.553927429108249</v>
      </c>
    </row>
    <row r="19" spans="2:11" ht="15.75">
      <c r="B19" s="973">
        <v>11</v>
      </c>
      <c r="C19" s="414" t="s">
        <v>221</v>
      </c>
      <c r="D19" s="413" t="s">
        <v>69</v>
      </c>
      <c r="E19" s="425" t="s">
        <v>92</v>
      </c>
      <c r="F19" s="126">
        <v>27</v>
      </c>
      <c r="G19" s="127">
        <v>4.34</v>
      </c>
      <c r="H19" s="128">
        <v>5</v>
      </c>
      <c r="I19" s="424">
        <v>10</v>
      </c>
      <c r="J19" s="417">
        <f t="shared" si="1"/>
        <v>1.1520737327188941</v>
      </c>
      <c r="K19" s="524">
        <f t="shared" si="0"/>
        <v>63.605222108797243</v>
      </c>
    </row>
    <row r="20" spans="2:11" ht="15.75">
      <c r="B20" s="974"/>
      <c r="C20" s="414" t="s">
        <v>221</v>
      </c>
      <c r="D20" s="413" t="s">
        <v>69</v>
      </c>
      <c r="E20" s="425" t="s">
        <v>93</v>
      </c>
      <c r="F20" s="126">
        <v>28</v>
      </c>
      <c r="G20" s="127">
        <v>4.09</v>
      </c>
      <c r="H20" s="128">
        <v>1</v>
      </c>
      <c r="I20" s="424">
        <v>10</v>
      </c>
      <c r="J20" s="417">
        <f t="shared" si="1"/>
        <v>2.2004889975550124</v>
      </c>
      <c r="K20" s="524">
        <f t="shared" si="0"/>
        <v>24.181098694921999</v>
      </c>
    </row>
    <row r="21" spans="2:11" ht="15.75">
      <c r="B21" s="971">
        <v>12</v>
      </c>
      <c r="C21" s="419" t="s">
        <v>225</v>
      </c>
      <c r="D21" s="418" t="s">
        <v>98</v>
      </c>
      <c r="E21" s="422" t="s">
        <v>99</v>
      </c>
      <c r="F21" s="54">
        <v>23</v>
      </c>
      <c r="G21" s="55">
        <v>5.87</v>
      </c>
      <c r="H21" s="56">
        <v>3</v>
      </c>
      <c r="I21" s="427">
        <v>20</v>
      </c>
      <c r="J21" s="417">
        <f t="shared" si="1"/>
        <v>2.8960817717206133</v>
      </c>
      <c r="K21" s="524">
        <f t="shared" si="0"/>
        <v>8.1344936147755966</v>
      </c>
    </row>
    <row r="22" spans="2:11" ht="15.75">
      <c r="B22" s="972"/>
      <c r="C22" s="419" t="s">
        <v>225</v>
      </c>
      <c r="D22" s="418" t="s">
        <v>98</v>
      </c>
      <c r="E22" s="422" t="s">
        <v>100</v>
      </c>
      <c r="F22" s="54">
        <v>30</v>
      </c>
      <c r="G22" s="55">
        <v>7.65</v>
      </c>
      <c r="H22" s="56">
        <v>0</v>
      </c>
      <c r="I22" s="427">
        <v>20</v>
      </c>
      <c r="J22" s="417">
        <f t="shared" si="1"/>
        <v>2.6143790849673203</v>
      </c>
      <c r="K22" s="524">
        <f t="shared" si="0"/>
        <v>13.255829603740631</v>
      </c>
    </row>
    <row r="23" spans="2:11" ht="15.75">
      <c r="B23" s="426">
        <v>13</v>
      </c>
      <c r="C23" s="414" t="s">
        <v>230</v>
      </c>
      <c r="D23" s="426" t="s">
        <v>107</v>
      </c>
      <c r="E23" s="425" t="s">
        <v>104</v>
      </c>
      <c r="F23" s="126">
        <v>51</v>
      </c>
      <c r="G23" s="127">
        <v>2.14</v>
      </c>
      <c r="H23" s="128">
        <v>0</v>
      </c>
      <c r="I23" s="428">
        <v>6</v>
      </c>
      <c r="J23" s="417">
        <f t="shared" si="1"/>
        <v>2.8037383177570092</v>
      </c>
      <c r="K23" s="524">
        <f t="shared" si="0"/>
        <v>9.61614099746566</v>
      </c>
    </row>
    <row r="24" spans="2:11" ht="15.75">
      <c r="B24" s="421">
        <v>14</v>
      </c>
      <c r="C24" s="419" t="s">
        <v>238</v>
      </c>
      <c r="D24" s="421" t="s">
        <v>107</v>
      </c>
      <c r="E24" s="422" t="s">
        <v>104</v>
      </c>
      <c r="F24" s="54">
        <v>51</v>
      </c>
      <c r="G24" s="55">
        <v>7.47</v>
      </c>
      <c r="H24" s="56">
        <v>9</v>
      </c>
      <c r="I24" s="427">
        <v>25</v>
      </c>
      <c r="J24" s="417">
        <f t="shared" si="1"/>
        <v>2.14190093708166</v>
      </c>
      <c r="K24" s="524">
        <f t="shared" si="0"/>
        <v>26.04687528830646</v>
      </c>
    </row>
  </sheetData>
  <mergeCells count="9">
    <mergeCell ref="B17:B18"/>
    <mergeCell ref="B19:B20"/>
    <mergeCell ref="B21:B22"/>
    <mergeCell ref="B2:B3"/>
    <mergeCell ref="B4:B5"/>
    <mergeCell ref="B7:B8"/>
    <mergeCell ref="B10:B11"/>
    <mergeCell ref="B13:B14"/>
    <mergeCell ref="B15:B16"/>
  </mergeCells>
  <conditionalFormatting sqref="J2:J24">
    <cfRule type="cellIs" dxfId="113" priority="25" stopIfTrue="1" operator="between">
      <formula>4</formula>
      <formula>5</formula>
    </cfRule>
  </conditionalFormatting>
  <conditionalFormatting sqref="J2:J24">
    <cfRule type="cellIs" dxfId="112" priority="20" stopIfTrue="1" operator="lessThan">
      <formula>2</formula>
    </cfRule>
    <cfRule type="cellIs" dxfId="111" priority="21" stopIfTrue="1" operator="between">
      <formula>3</formula>
      <formula>2</formula>
    </cfRule>
    <cfRule type="cellIs" dxfId="110" priority="22" stopIfTrue="1" operator="between">
      <formula>3</formula>
      <formula>4</formula>
    </cfRule>
    <cfRule type="cellIs" dxfId="109" priority="23" stopIfTrue="1" operator="greaterThan">
      <formula>6</formula>
    </cfRule>
    <cfRule type="cellIs" dxfId="108" priority="24" stopIfTrue="1" operator="between">
      <formula>5</formula>
      <formula>6</formula>
    </cfRule>
  </conditionalFormatting>
  <conditionalFormatting sqref="K2:K24">
    <cfRule type="cellIs" dxfId="107" priority="1" stopIfTrue="1" operator="between">
      <formula>30.8538</formula>
      <formula>69.1462</formula>
    </cfRule>
    <cfRule type="cellIs" dxfId="106" priority="2" stopIfTrue="1" operator="between">
      <formula>6.6807</formula>
      <formula>30.8538</formula>
    </cfRule>
    <cfRule type="cellIs" dxfId="105" priority="3" stopIfTrue="1" operator="between">
      <formula>0.621</formula>
      <formula>6.6807</formula>
    </cfRule>
    <cfRule type="cellIs" dxfId="104" priority="4" stopIfTrue="1" operator="between">
      <formula>0.0233</formula>
      <formula>0.621</formula>
    </cfRule>
    <cfRule type="cellIs" dxfId="103" priority="5" stopIfTrue="1" operator="between">
      <formula>0.00034</formula>
      <formula>0.0233</formula>
    </cfRule>
    <cfRule type="cellIs" dxfId="102" priority="6" stopIfTrue="1" operator="lessThan">
      <formula>0.00034</formula>
    </cfRule>
  </conditionalFormatting>
  <dataValidations count="6">
    <dataValidation type="list" allowBlank="1" showInputMessage="1" showErrorMessage="1" sqref="E2:E5">
      <formula1>"PCCCM1,PCCCM2,Precinorm U,Precipath U"</formula1>
    </dataValidation>
    <dataValidation type="list" allowBlank="1" showInputMessage="1" showErrorMessage="1" sqref="D2:D5">
      <formula1>"6000(1)ISE1,6000(2)ISE1"</formula1>
    </dataValidation>
    <dataValidation type="list" allowBlank="1" showInputMessage="1" showErrorMessage="1" sqref="D6:D11">
      <formula1>"6000(1)P1,Integra400(2),6000(2)P2"</formula1>
    </dataValidation>
    <dataValidation type="list" allowBlank="1" showInputMessage="1" showErrorMessage="1" sqref="D13:D20">
      <formula1>"6000(1)E11,6000(1)E12,6000(1)E21,6000(1)E22,411(2),411(3),6000(2)E11,6000(2)E12"</formula1>
    </dataValidation>
    <dataValidation type="list" allowBlank="1" showInputMessage="1" showErrorMessage="1" sqref="D21:D22">
      <formula1>"CA-1500,Start 4"</formula1>
    </dataValidation>
    <dataValidation type="list" allowBlank="1" showInputMessage="1" showErrorMessage="1" sqref="D23:D24">
      <formula1>"XS-1000,XS-800"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tabColor rgb="FF00FF00"/>
    <pageSetUpPr fitToPage="1"/>
  </sheetPr>
  <dimension ref="A1:AI430"/>
  <sheetViews>
    <sheetView showGridLines="0" zoomScaleNormal="100" workbookViewId="0">
      <pane xSplit="1" ySplit="1" topLeftCell="B2" activePane="bottomRight" state="frozen"/>
      <selection pane="topRight" activeCell="B1" sqref="B1"/>
      <selection pane="bottomLeft" activeCell="A2" sqref="A2"/>
      <selection pane="bottomRight" activeCell="S6" sqref="S6"/>
    </sheetView>
  </sheetViews>
  <sheetFormatPr defaultRowHeight="12.75"/>
  <cols>
    <col min="1" max="2" width="4.7109375" style="528" customWidth="1"/>
    <col min="3" max="3" width="14.85546875" style="528" customWidth="1"/>
    <col min="4" max="4" width="14.140625" style="545" customWidth="1"/>
    <col min="5" max="5" width="13.28515625" style="546" customWidth="1"/>
    <col min="6" max="6" width="5.28515625" style="535" customWidth="1"/>
    <col min="7" max="7" width="7" style="535" customWidth="1"/>
    <col min="8" max="8" width="5" style="536" customWidth="1"/>
    <col min="9" max="9" width="5.85546875" style="528" customWidth="1"/>
    <col min="10" max="10" width="7" style="528" customWidth="1"/>
    <col min="11" max="12" width="6.42578125" style="528" customWidth="1"/>
    <col min="13" max="13" width="7" style="528" customWidth="1"/>
    <col min="14" max="14" width="7.42578125" style="548" customWidth="1"/>
    <col min="15" max="15" width="8.42578125" style="548" customWidth="1"/>
    <col min="16" max="16" width="6.85546875" style="535" customWidth="1"/>
    <col min="17" max="17" width="38.7109375" style="535" customWidth="1"/>
    <col min="18" max="18" width="6.7109375" style="528" customWidth="1"/>
    <col min="19" max="19" width="18.28515625" style="528" customWidth="1"/>
    <col min="20" max="28" width="9.140625" style="528" customWidth="1"/>
    <col min="29" max="29" width="0" style="528" hidden="1" customWidth="1"/>
    <col min="30" max="30" width="16.42578125" style="528" customWidth="1"/>
    <col min="31" max="31" width="19.5703125" style="528" customWidth="1"/>
    <col min="32" max="32" width="9.85546875" style="528" customWidth="1"/>
    <col min="33" max="33" width="6.42578125" style="528" customWidth="1"/>
    <col min="34" max="34" width="10.85546875" style="528" customWidth="1"/>
    <col min="35" max="35" width="13.42578125" style="528" customWidth="1"/>
    <col min="36" max="36" width="14.140625" style="528" customWidth="1"/>
    <col min="37" max="37" width="16" style="528" bestFit="1" customWidth="1"/>
    <col min="38" max="38" width="11.28515625" style="528" bestFit="1" customWidth="1"/>
    <col min="39" max="39" width="4.140625" style="528" customWidth="1"/>
    <col min="40" max="40" width="7.85546875" style="528" customWidth="1"/>
    <col min="41" max="41" width="7" style="528" customWidth="1"/>
    <col min="42" max="16384" width="9.140625" style="528"/>
  </cols>
  <sheetData>
    <row r="1" spans="1:35" ht="15.75" customHeight="1">
      <c r="A1" s="530"/>
      <c r="B1" s="770" t="s">
        <v>0</v>
      </c>
      <c r="C1" s="770" t="s">
        <v>1</v>
      </c>
      <c r="D1" s="771" t="s">
        <v>2</v>
      </c>
      <c r="E1" s="772" t="s">
        <v>3</v>
      </c>
      <c r="F1" s="532" t="s">
        <v>4</v>
      </c>
      <c r="G1" s="532" t="s">
        <v>5</v>
      </c>
      <c r="H1" s="773" t="s">
        <v>6</v>
      </c>
      <c r="I1" s="774" t="s">
        <v>7</v>
      </c>
      <c r="J1" s="770" t="s">
        <v>8</v>
      </c>
      <c r="K1" s="770" t="s">
        <v>9</v>
      </c>
      <c r="L1" s="775" t="s">
        <v>10</v>
      </c>
      <c r="M1" s="770" t="s">
        <v>11</v>
      </c>
      <c r="N1" s="776" t="s">
        <v>12</v>
      </c>
      <c r="O1" s="553" t="s">
        <v>312</v>
      </c>
      <c r="P1" s="554" t="s">
        <v>259</v>
      </c>
      <c r="Q1" s="777" t="s">
        <v>239</v>
      </c>
      <c r="R1" s="778" t="s">
        <v>13</v>
      </c>
      <c r="S1" s="779" t="s">
        <v>264</v>
      </c>
      <c r="T1" s="780" t="s">
        <v>14</v>
      </c>
      <c r="U1" s="781" t="s">
        <v>15</v>
      </c>
      <c r="V1" s="782" t="s">
        <v>16</v>
      </c>
      <c r="W1" s="783" t="s">
        <v>17</v>
      </c>
      <c r="X1" s="784" t="s">
        <v>18</v>
      </c>
      <c r="Y1" s="785" t="s">
        <v>19</v>
      </c>
      <c r="Z1" s="533" t="s">
        <v>20</v>
      </c>
      <c r="AB1" s="537"/>
      <c r="AC1" s="537"/>
      <c r="AD1" s="537"/>
      <c r="AE1" s="537"/>
      <c r="AF1" s="537"/>
      <c r="AG1" s="537"/>
      <c r="AH1" s="537"/>
      <c r="AI1" s="537"/>
    </row>
    <row r="2" spans="1:35" ht="15.75">
      <c r="B2" s="786">
        <v>1</v>
      </c>
      <c r="C2" s="787" t="s">
        <v>108</v>
      </c>
      <c r="D2" s="788" t="s">
        <v>21</v>
      </c>
      <c r="E2" s="789" t="s">
        <v>22</v>
      </c>
      <c r="F2" s="790">
        <v>40</v>
      </c>
      <c r="G2" s="791">
        <v>3.1</v>
      </c>
      <c r="H2" s="792">
        <v>1</v>
      </c>
      <c r="I2" s="555">
        <v>3.2</v>
      </c>
      <c r="J2" s="556">
        <v>4.75</v>
      </c>
      <c r="K2" s="557">
        <f t="shared" ref="K2" si="0">I2/J2</f>
        <v>0.67368421052631577</v>
      </c>
      <c r="L2" s="558">
        <f>SQRT(POWER(G2,2)+POWER(I2,2))*1.96*SQRT(2)</f>
        <v>12.349555457586318</v>
      </c>
      <c r="M2" s="559">
        <v>10</v>
      </c>
      <c r="N2" s="585">
        <f>(M2-H2)/G2</f>
        <v>2.903225806451613</v>
      </c>
      <c r="O2" s="916">
        <f xml:space="preserve"> ((1-NORMSDIST(N2-1.5))*1000000)/10000</f>
        <v>8.0274757230710314</v>
      </c>
      <c r="P2" s="914">
        <f>SQRT(POWER(3,2)*POWER(G2,2)+POWER(H2,2))</f>
        <v>9.3536089291780851</v>
      </c>
      <c r="Q2" s="793" t="str">
        <f t="shared" ref="Q2:Q65" si="1">IF(N2&gt;=6,"13s(N2,R1)",(IF(N2&gt;=6,"13s(N2,R1)",IF(N2&gt;=5,"13s/22s/R4s(N2,R1)",IF(N2&gt;=4,"13s/22s/R4s/41s(N4,R1/N2,R2)",IF(N2&gt;=3,"13s/22s/R4s/41s/8x(N4R2/N2R4)",IF(N2&gt;=2,"13s/22s/R4s/41s/10x(N5R2/N2R5)","Unaceptable")))))))</f>
        <v>13s/22s/R4s/41s/10x(N5R2/N2R5)</v>
      </c>
      <c r="R2" s="538"/>
      <c r="S2" s="538"/>
      <c r="T2" s="538"/>
      <c r="U2" s="538"/>
      <c r="V2" s="538"/>
      <c r="W2" s="538"/>
      <c r="X2" s="538"/>
      <c r="Y2" s="538"/>
      <c r="Z2" s="538"/>
      <c r="AA2" s="537"/>
      <c r="AB2" s="537"/>
      <c r="AC2" s="537"/>
      <c r="AD2" s="537"/>
      <c r="AE2" s="537"/>
      <c r="AF2" s="537"/>
      <c r="AG2" s="537"/>
      <c r="AH2" s="537"/>
      <c r="AI2" s="537"/>
    </row>
    <row r="3" spans="1:35" ht="15.75">
      <c r="A3" s="529"/>
      <c r="B3" s="794">
        <v>2</v>
      </c>
      <c r="C3" s="795" t="s">
        <v>108</v>
      </c>
      <c r="D3" s="796"/>
      <c r="E3" s="797" t="s">
        <v>23</v>
      </c>
      <c r="F3" s="790">
        <v>40</v>
      </c>
      <c r="G3" s="791">
        <v>2.57</v>
      </c>
      <c r="H3" s="792">
        <v>2</v>
      </c>
      <c r="I3" s="561">
        <f>I2</f>
        <v>3.2</v>
      </c>
      <c r="J3" s="562">
        <f>J2</f>
        <v>4.75</v>
      </c>
      <c r="K3" s="563">
        <f>I3/J3</f>
        <v>0.67368421052631577</v>
      </c>
      <c r="L3" s="564">
        <f>SQRT((I3*I3)+(G3*G3))*1.96*SQRT(2)</f>
        <v>11.376411370902515</v>
      </c>
      <c r="M3" s="565">
        <v>10</v>
      </c>
      <c r="N3" s="587">
        <f>(M3-H3)/G3</f>
        <v>3.1128404669260701</v>
      </c>
      <c r="O3" s="917">
        <f xml:space="preserve"> ((1-NORMSDIST(N3-1.5))*1000000)/10000</f>
        <v>5.3389585935782247</v>
      </c>
      <c r="P3" s="915">
        <f>SQRT(POWER(3,2)*POWER(G3,2)+POWER(H3,2))</f>
        <v>7.9651804750426081</v>
      </c>
      <c r="Q3" s="798" t="str">
        <f t="shared" si="1"/>
        <v>13s/22s/R4s/41s/8x(N4R2/N2R4)</v>
      </c>
      <c r="R3" s="538"/>
      <c r="S3" s="538"/>
      <c r="T3" s="538"/>
      <c r="U3" s="538"/>
      <c r="V3" s="538"/>
      <c r="W3" s="538"/>
      <c r="X3" s="538"/>
      <c r="Y3" s="538"/>
      <c r="Z3" s="538"/>
      <c r="AA3" s="537"/>
      <c r="AB3" s="537"/>
      <c r="AC3" s="537"/>
      <c r="AD3" s="537"/>
      <c r="AE3" s="537"/>
      <c r="AF3" s="537"/>
      <c r="AG3" s="537"/>
      <c r="AH3" s="537"/>
      <c r="AI3" s="537"/>
    </row>
    <row r="4" spans="1:35" ht="15.75">
      <c r="A4" s="529"/>
      <c r="B4" s="786">
        <v>3</v>
      </c>
      <c r="C4" s="787" t="s">
        <v>109</v>
      </c>
      <c r="D4" s="799" t="s">
        <v>24</v>
      </c>
      <c r="E4" s="800" t="s">
        <v>22</v>
      </c>
      <c r="F4" s="790">
        <v>39</v>
      </c>
      <c r="G4" s="791">
        <v>2.42</v>
      </c>
      <c r="H4" s="801">
        <v>0</v>
      </c>
      <c r="I4" s="555">
        <v>6.45</v>
      </c>
      <c r="J4" s="556">
        <v>26.1</v>
      </c>
      <c r="K4" s="557">
        <f t="shared" ref="K4:K67" si="2">I4/J4</f>
        <v>0.2471264367816092</v>
      </c>
      <c r="L4" s="567">
        <f>SQRT(POWER(G4,2)+POWER(I4,2))*1.96*SQRT(2)</f>
        <v>19.095450256016484</v>
      </c>
      <c r="M4" s="568">
        <v>18.059999999999999</v>
      </c>
      <c r="N4" s="569">
        <f>(M4-H4)/G4</f>
        <v>7.4628099173553712</v>
      </c>
      <c r="O4" s="916">
        <f t="shared" ref="O4:O67" si="3" xml:space="preserve"> ((1-NORMSDIST(N4-1.5))*1000000)/10000</f>
        <v>1.2396839110806468E-7</v>
      </c>
      <c r="P4" s="560">
        <f>SQRT(POWER(3,2)*POWER(G4,2)+POWER(H4,2))</f>
        <v>7.26</v>
      </c>
      <c r="Q4" s="793" t="str">
        <f>IF(N4&gt;=6,"13s(N2,R1)",(IF(N4&gt;=6,"13s(N2,R1)",IF(N4&gt;=5,"13s/22s/R4s(N2,R1)",IF(N4&gt;=4,"13s/22s/R4s/41s(N4,R1/N2,R2)",IF(N4&gt;=3,"13s/22s/R4s/41s/8x(N4R2/N2R4)",IF(N4&gt;=2,"13s/22s/R4s/41s/10x(N5R2/N2R5)","Unaceptable")))))))</f>
        <v>13s(N2,R1)</v>
      </c>
      <c r="R4" s="538"/>
      <c r="S4" s="802"/>
      <c r="T4" s="803"/>
      <c r="U4" s="804"/>
      <c r="V4" s="805"/>
      <c r="W4" s="538"/>
      <c r="X4" s="538"/>
      <c r="Y4" s="538"/>
      <c r="Z4" s="538"/>
      <c r="AA4" s="537"/>
      <c r="AB4" s="537"/>
      <c r="AC4" s="537"/>
      <c r="AD4" s="537"/>
      <c r="AE4" s="537"/>
      <c r="AF4" s="537"/>
      <c r="AG4" s="537"/>
      <c r="AH4" s="537"/>
      <c r="AI4" s="537"/>
    </row>
    <row r="5" spans="1:35" ht="15.75">
      <c r="A5" s="529"/>
      <c r="B5" s="794">
        <v>4</v>
      </c>
      <c r="C5" s="795" t="s">
        <v>109</v>
      </c>
      <c r="D5" s="794"/>
      <c r="E5" s="806" t="s">
        <v>23</v>
      </c>
      <c r="F5" s="790">
        <v>39</v>
      </c>
      <c r="G5" s="791">
        <v>2.19</v>
      </c>
      <c r="H5" s="801">
        <v>0</v>
      </c>
      <c r="I5" s="561">
        <f>I4</f>
        <v>6.45</v>
      </c>
      <c r="J5" s="562">
        <f>J4</f>
        <v>26.1</v>
      </c>
      <c r="K5" s="563">
        <f t="shared" si="2"/>
        <v>0.2471264367816092</v>
      </c>
      <c r="L5" s="570">
        <f>SQRT((I5*I5)+(G5*G5))*1.96*SQRT(2)</f>
        <v>18.880935451401768</v>
      </c>
      <c r="M5" s="571">
        <v>18.059999999999999</v>
      </c>
      <c r="N5" s="572">
        <f>(M5-H5)/G5</f>
        <v>8.2465753424657535</v>
      </c>
      <c r="O5" s="917">
        <f t="shared" si="3"/>
        <v>7.5687234257770797E-10</v>
      </c>
      <c r="P5" s="566">
        <f>SQRT(POWER(3,2)*POWER(G5,2)+POWER(H5,2))</f>
        <v>6.57</v>
      </c>
      <c r="Q5" s="798" t="str">
        <f t="shared" si="1"/>
        <v>13s(N2,R1)</v>
      </c>
      <c r="R5" s="538"/>
      <c r="S5" s="802"/>
      <c r="T5" s="803"/>
      <c r="U5" s="804"/>
      <c r="V5" s="805"/>
      <c r="W5" s="538"/>
      <c r="X5" s="538"/>
      <c r="Y5" s="538"/>
      <c r="Z5" s="538"/>
      <c r="AA5" s="537"/>
      <c r="AB5" s="537"/>
      <c r="AC5" s="537"/>
      <c r="AD5" s="537"/>
      <c r="AE5" s="537"/>
      <c r="AF5" s="537"/>
      <c r="AG5" s="537"/>
      <c r="AH5" s="537"/>
      <c r="AI5" s="537"/>
    </row>
    <row r="6" spans="1:35" ht="15.75">
      <c r="A6" s="529"/>
      <c r="B6" s="786">
        <v>5</v>
      </c>
      <c r="C6" s="787" t="s">
        <v>110</v>
      </c>
      <c r="D6" s="788" t="s">
        <v>24</v>
      </c>
      <c r="E6" s="800" t="s">
        <v>22</v>
      </c>
      <c r="F6" s="790">
        <v>39</v>
      </c>
      <c r="G6" s="791">
        <v>1.85</v>
      </c>
      <c r="H6" s="792">
        <v>1</v>
      </c>
      <c r="I6" s="555">
        <v>19.399999999999999</v>
      </c>
      <c r="J6" s="556">
        <v>41.6</v>
      </c>
      <c r="K6" s="557">
        <f t="shared" si="2"/>
        <v>0.4663461538461538</v>
      </c>
      <c r="L6" s="558">
        <f>SQRT(POWER(G6,2)+POWER(I6,2))*1.96*SQRT(2)</f>
        <v>54.018005368580575</v>
      </c>
      <c r="M6" s="573">
        <v>13.74</v>
      </c>
      <c r="N6" s="557">
        <f t="shared" ref="N6:N69" si="4">(M6-H6)/G6</f>
        <v>6.8864864864864863</v>
      </c>
      <c r="O6" s="916">
        <f t="shared" si="3"/>
        <v>3.5924164309975026E-6</v>
      </c>
      <c r="P6" s="560">
        <f t="shared" ref="P6:P9" si="5">SQRT(POWER(3,2)*POWER(G6,2)+POWER(H6,2))</f>
        <v>5.6393705322491448</v>
      </c>
      <c r="Q6" s="793" t="str">
        <f t="shared" si="1"/>
        <v>13s(N2,R1)</v>
      </c>
      <c r="R6" s="538"/>
      <c r="S6" s="537"/>
      <c r="T6" s="537"/>
      <c r="U6" s="537"/>
      <c r="V6" s="537"/>
      <c r="W6" s="538"/>
      <c r="X6" s="538"/>
      <c r="Y6" s="538"/>
      <c r="Z6" s="538"/>
      <c r="AA6" s="537"/>
      <c r="AB6" s="537"/>
      <c r="AC6" s="537"/>
      <c r="AD6" s="537"/>
      <c r="AE6" s="537"/>
      <c r="AF6" s="537"/>
      <c r="AG6" s="537"/>
      <c r="AH6" s="537"/>
      <c r="AI6" s="537"/>
    </row>
    <row r="7" spans="1:35" ht="15.75">
      <c r="A7" s="529"/>
      <c r="B7" s="794">
        <v>6</v>
      </c>
      <c r="C7" s="795" t="s">
        <v>110</v>
      </c>
      <c r="D7" s="794"/>
      <c r="E7" s="806" t="s">
        <v>23</v>
      </c>
      <c r="F7" s="790">
        <v>39</v>
      </c>
      <c r="G7" s="791">
        <v>1.54</v>
      </c>
      <c r="H7" s="792">
        <v>1</v>
      </c>
      <c r="I7" s="561">
        <f>I6</f>
        <v>19.399999999999999</v>
      </c>
      <c r="J7" s="562">
        <f>J6</f>
        <v>41.6</v>
      </c>
      <c r="K7" s="563">
        <f t="shared" si="2"/>
        <v>0.4663461538461538</v>
      </c>
      <c r="L7" s="564">
        <f>SQRT((I7*I7)+(G7*G7))*1.96*SQRT(2)</f>
        <v>53.943216710908146</v>
      </c>
      <c r="M7" s="574">
        <v>13.74</v>
      </c>
      <c r="N7" s="563">
        <f t="shared" si="4"/>
        <v>8.2727272727272734</v>
      </c>
      <c r="O7" s="917">
        <f t="shared" si="3"/>
        <v>6.3188343446540784E-10</v>
      </c>
      <c r="P7" s="566">
        <f t="shared" si="5"/>
        <v>4.7269863549623246</v>
      </c>
      <c r="Q7" s="798" t="str">
        <f t="shared" si="1"/>
        <v>13s(N2,R1)</v>
      </c>
      <c r="R7" s="538"/>
      <c r="S7" s="537"/>
      <c r="T7" s="537"/>
      <c r="U7" s="537"/>
      <c r="V7" s="537"/>
      <c r="W7" s="538"/>
      <c r="X7" s="538"/>
      <c r="Y7" s="538"/>
      <c r="Z7" s="538"/>
      <c r="AA7" s="537"/>
      <c r="AB7" s="537"/>
      <c r="AC7" s="537"/>
      <c r="AD7" s="537"/>
      <c r="AE7" s="537"/>
      <c r="AF7" s="537"/>
      <c r="AG7" s="537"/>
      <c r="AH7" s="537"/>
      <c r="AI7" s="537"/>
    </row>
    <row r="8" spans="1:35" ht="15.75">
      <c r="A8" s="529"/>
      <c r="B8" s="786">
        <v>7</v>
      </c>
      <c r="C8" s="787" t="s">
        <v>111</v>
      </c>
      <c r="D8" s="788" t="s">
        <v>24</v>
      </c>
      <c r="E8" s="800" t="s">
        <v>22</v>
      </c>
      <c r="F8" s="790">
        <v>39</v>
      </c>
      <c r="G8" s="791">
        <v>2.0499999999999998</v>
      </c>
      <c r="H8" s="792">
        <v>1</v>
      </c>
      <c r="I8" s="555">
        <v>19.399999999999999</v>
      </c>
      <c r="J8" s="556">
        <v>41.6</v>
      </c>
      <c r="K8" s="557">
        <f t="shared" si="2"/>
        <v>0.4663461538461538</v>
      </c>
      <c r="L8" s="558">
        <f>SQRT(POWER(G8,2)+POWER(I8,2))*1.96*SQRT(2)</f>
        <v>54.073448197798513</v>
      </c>
      <c r="M8" s="573">
        <v>13.74</v>
      </c>
      <c r="N8" s="557">
        <f t="shared" si="4"/>
        <v>6.2146341463414645</v>
      </c>
      <c r="O8" s="916">
        <f t="shared" si="3"/>
        <v>1.2107271661898622E-4</v>
      </c>
      <c r="P8" s="560">
        <f t="shared" si="5"/>
        <v>6.2307704178536376</v>
      </c>
      <c r="Q8" s="793" t="str">
        <f t="shared" si="1"/>
        <v>13s(N2,R1)</v>
      </c>
      <c r="R8" s="538"/>
      <c r="S8" s="537"/>
      <c r="T8" s="537"/>
      <c r="U8" s="537"/>
      <c r="V8" s="537"/>
      <c r="W8" s="538"/>
      <c r="X8" s="538"/>
      <c r="Y8" s="538"/>
      <c r="Z8" s="538"/>
      <c r="AA8" s="537"/>
      <c r="AB8" s="537"/>
      <c r="AC8" s="537"/>
      <c r="AD8" s="537"/>
      <c r="AE8" s="537"/>
      <c r="AF8" s="537"/>
      <c r="AG8" s="537"/>
      <c r="AH8" s="537"/>
      <c r="AI8" s="537"/>
    </row>
    <row r="9" spans="1:35" ht="15.75">
      <c r="A9" s="529"/>
      <c r="B9" s="794">
        <v>8</v>
      </c>
      <c r="C9" s="795" t="s">
        <v>111</v>
      </c>
      <c r="D9" s="794"/>
      <c r="E9" s="806" t="s">
        <v>23</v>
      </c>
      <c r="F9" s="790">
        <v>39</v>
      </c>
      <c r="G9" s="791">
        <v>1.59</v>
      </c>
      <c r="H9" s="792">
        <v>0</v>
      </c>
      <c r="I9" s="561">
        <f>I8</f>
        <v>19.399999999999999</v>
      </c>
      <c r="J9" s="562">
        <f>J8</f>
        <v>41.6</v>
      </c>
      <c r="K9" s="563">
        <f t="shared" si="2"/>
        <v>0.4663461538461538</v>
      </c>
      <c r="L9" s="564">
        <f>SQRT((I9*I9)+(G9*G9))*1.96*SQRT(2)</f>
        <v>53.95436080540663</v>
      </c>
      <c r="M9" s="574">
        <v>13.74</v>
      </c>
      <c r="N9" s="563">
        <f t="shared" si="4"/>
        <v>8.6415094339622645</v>
      </c>
      <c r="O9" s="917">
        <f t="shared" si="3"/>
        <v>4.6151971133667757E-11</v>
      </c>
      <c r="P9" s="566">
        <f t="shared" si="5"/>
        <v>4.7700000000000005</v>
      </c>
      <c r="Q9" s="798" t="str">
        <f t="shared" si="1"/>
        <v>13s(N2,R1)</v>
      </c>
      <c r="R9" s="538"/>
      <c r="S9" s="537"/>
      <c r="T9" s="537"/>
      <c r="U9" s="537"/>
      <c r="V9" s="537"/>
      <c r="W9" s="538"/>
      <c r="X9" s="538"/>
      <c r="Y9" s="538"/>
      <c r="Z9" s="538"/>
      <c r="AA9" s="537"/>
      <c r="AB9" s="537"/>
      <c r="AC9" s="537"/>
      <c r="AD9" s="537"/>
      <c r="AE9" s="537"/>
      <c r="AF9" s="537"/>
      <c r="AG9" s="537"/>
      <c r="AH9" s="537"/>
      <c r="AI9" s="537"/>
    </row>
    <row r="10" spans="1:35" ht="15.75">
      <c r="A10" s="529"/>
      <c r="B10" s="786">
        <v>9</v>
      </c>
      <c r="C10" s="787" t="s">
        <v>112</v>
      </c>
      <c r="D10" s="807" t="s">
        <v>24</v>
      </c>
      <c r="E10" s="800" t="s">
        <v>22</v>
      </c>
      <c r="F10" s="790">
        <v>39</v>
      </c>
      <c r="G10" s="791">
        <v>1.46</v>
      </c>
      <c r="H10" s="792">
        <v>0</v>
      </c>
      <c r="I10" s="575">
        <v>8.6999999999999993</v>
      </c>
      <c r="J10" s="576">
        <v>28.3</v>
      </c>
      <c r="K10" s="557">
        <f t="shared" si="2"/>
        <v>0.30742049469964661</v>
      </c>
      <c r="L10" s="577">
        <f>SQRT(POWER(G10,2)+POWER(I10,2))*1.96*SQRT(2)</f>
        <v>24.452380602305375</v>
      </c>
      <c r="M10" s="578">
        <v>18.600000000000001</v>
      </c>
      <c r="N10" s="557">
        <f>(M10-H10)/G10</f>
        <v>12.739726027397262</v>
      </c>
      <c r="O10" s="916">
        <f t="shared" si="3"/>
        <v>0</v>
      </c>
      <c r="P10" s="560">
        <f>SQRT(POWER(3,2)*POWER(G10,2)+POWER(H10,2))</f>
        <v>4.38</v>
      </c>
      <c r="Q10" s="793" t="str">
        <f t="shared" si="1"/>
        <v>13s(N2,R1)</v>
      </c>
      <c r="R10" s="538"/>
      <c r="S10" s="537"/>
      <c r="T10" s="537"/>
      <c r="U10" s="537"/>
      <c r="V10" s="537"/>
      <c r="W10" s="538"/>
      <c r="X10" s="538"/>
      <c r="Y10" s="538"/>
      <c r="Z10" s="538"/>
      <c r="AA10" s="537"/>
      <c r="AB10" s="537"/>
      <c r="AC10" s="537"/>
      <c r="AD10" s="537"/>
      <c r="AE10" s="537"/>
      <c r="AF10" s="537"/>
      <c r="AG10" s="537"/>
      <c r="AH10" s="537"/>
      <c r="AI10" s="537"/>
    </row>
    <row r="11" spans="1:35" ht="15.75">
      <c r="A11" s="529"/>
      <c r="B11" s="794">
        <v>10</v>
      </c>
      <c r="C11" s="795" t="s">
        <v>112</v>
      </c>
      <c r="D11" s="794"/>
      <c r="E11" s="806" t="s">
        <v>23</v>
      </c>
      <c r="F11" s="790">
        <v>39</v>
      </c>
      <c r="G11" s="791">
        <v>1.08</v>
      </c>
      <c r="H11" s="792">
        <v>0</v>
      </c>
      <c r="I11" s="579">
        <f>I10</f>
        <v>8.6999999999999993</v>
      </c>
      <c r="J11" s="580">
        <f>J10</f>
        <v>28.3</v>
      </c>
      <c r="K11" s="563">
        <f t="shared" si="2"/>
        <v>0.30742049469964661</v>
      </c>
      <c r="L11" s="581">
        <f>SQRT((I11*I11)+(G11*G11))*1.96*SQRT(2)</f>
        <v>24.300269391099352</v>
      </c>
      <c r="M11" s="582">
        <v>18.600000000000001</v>
      </c>
      <c r="N11" s="563">
        <f>(M11-H11)/G11</f>
        <v>17.222222222222221</v>
      </c>
      <c r="O11" s="917">
        <f t="shared" si="3"/>
        <v>0</v>
      </c>
      <c r="P11" s="583">
        <f>SQRT(POWER(3,2)*POWER(G11,2)+POWER(H11,2))</f>
        <v>3.24</v>
      </c>
      <c r="Q11" s="798" t="str">
        <f t="shared" si="1"/>
        <v>13s(N2,R1)</v>
      </c>
      <c r="R11" s="538"/>
      <c r="S11" s="537"/>
      <c r="T11" s="537"/>
      <c r="U11" s="537"/>
      <c r="V11" s="537"/>
      <c r="W11" s="538"/>
      <c r="X11" s="538"/>
      <c r="Y11" s="538"/>
      <c r="Z11" s="538"/>
      <c r="AA11" s="537"/>
      <c r="AB11" s="537"/>
      <c r="AC11" s="537"/>
      <c r="AD11" s="537"/>
      <c r="AE11" s="537"/>
      <c r="AF11" s="537"/>
      <c r="AG11" s="537"/>
      <c r="AH11" s="537"/>
      <c r="AI11" s="537"/>
    </row>
    <row r="12" spans="1:35" ht="15.75">
      <c r="A12" s="529"/>
      <c r="B12" s="786">
        <v>11</v>
      </c>
      <c r="C12" s="787" t="s">
        <v>113</v>
      </c>
      <c r="D12" s="807" t="s">
        <v>24</v>
      </c>
      <c r="E12" s="800" t="s">
        <v>22</v>
      </c>
      <c r="F12" s="790">
        <v>39</v>
      </c>
      <c r="G12" s="791">
        <v>1.85</v>
      </c>
      <c r="H12" s="801">
        <v>1</v>
      </c>
      <c r="I12" s="575">
        <v>12.3</v>
      </c>
      <c r="J12" s="576">
        <v>23.1</v>
      </c>
      <c r="K12" s="557">
        <f t="shared" si="2"/>
        <v>0.53246753246753242</v>
      </c>
      <c r="L12" s="577">
        <f>SQRT(POWER(G12,2)+POWER(I12,2))*1.96*SQRT(2)</f>
        <v>34.477341544846524</v>
      </c>
      <c r="M12" s="584">
        <v>16.690000000000001</v>
      </c>
      <c r="N12" s="557">
        <f>(M12-H12)/G12</f>
        <v>8.4810810810810811</v>
      </c>
      <c r="O12" s="916">
        <f t="shared" si="3"/>
        <v>1.4646062140855065E-10</v>
      </c>
      <c r="P12" s="560">
        <f>SQRT(POWER(3,2)*POWER(G12,2)+POWER(H12,2))</f>
        <v>5.6393705322491448</v>
      </c>
      <c r="Q12" s="793" t="str">
        <f t="shared" si="1"/>
        <v>13s(N2,R1)</v>
      </c>
      <c r="R12" s="538"/>
      <c r="S12" s="537"/>
      <c r="T12" s="537"/>
      <c r="U12" s="537"/>
      <c r="V12" s="537"/>
      <c r="W12" s="538"/>
      <c r="X12" s="538"/>
      <c r="Y12" s="538"/>
      <c r="Z12" s="538"/>
      <c r="AA12" s="537"/>
      <c r="AB12" s="537"/>
      <c r="AC12" s="537"/>
      <c r="AD12" s="537"/>
      <c r="AE12" s="537"/>
      <c r="AF12" s="537"/>
      <c r="AG12" s="537"/>
      <c r="AH12" s="537"/>
      <c r="AI12" s="537"/>
    </row>
    <row r="13" spans="1:35" ht="15.75">
      <c r="A13" s="529"/>
      <c r="B13" s="794">
        <v>12</v>
      </c>
      <c r="C13" s="795" t="s">
        <v>113</v>
      </c>
      <c r="D13" s="794"/>
      <c r="E13" s="806" t="s">
        <v>23</v>
      </c>
      <c r="F13" s="790">
        <v>39</v>
      </c>
      <c r="G13" s="791">
        <v>1.83</v>
      </c>
      <c r="H13" s="801">
        <v>1</v>
      </c>
      <c r="I13" s="579">
        <f>I12</f>
        <v>12.3</v>
      </c>
      <c r="J13" s="580">
        <f>J12</f>
        <v>23.1</v>
      </c>
      <c r="K13" s="563">
        <f t="shared" si="2"/>
        <v>0.53246753246753242</v>
      </c>
      <c r="L13" s="581">
        <f>SQRT((I13*I13)+(G13*G13))*1.96*SQRT(2)</f>
        <v>34.469139769944945</v>
      </c>
      <c r="M13" s="586">
        <v>16.690000000000001</v>
      </c>
      <c r="N13" s="563">
        <f>(M13-H13)/G13</f>
        <v>8.5737704918032787</v>
      </c>
      <c r="O13" s="917">
        <f t="shared" si="3"/>
        <v>7.5395245602294381E-11</v>
      </c>
      <c r="P13" s="566">
        <f>SQRT(POWER(3,2)*POWER(G13,2)+POWER(H13,2))</f>
        <v>5.580331531369799</v>
      </c>
      <c r="Q13" s="798" t="str">
        <f t="shared" si="1"/>
        <v>13s(N2,R1)</v>
      </c>
      <c r="R13" s="538"/>
      <c r="S13" s="537"/>
      <c r="T13" s="537"/>
      <c r="U13" s="537"/>
      <c r="V13" s="537"/>
      <c r="W13" s="538"/>
      <c r="X13" s="538"/>
      <c r="Y13" s="538"/>
      <c r="Z13" s="538"/>
      <c r="AA13" s="537"/>
      <c r="AB13" s="537"/>
      <c r="AC13" s="537"/>
      <c r="AD13" s="537"/>
      <c r="AE13" s="537"/>
      <c r="AF13" s="537"/>
      <c r="AG13" s="537"/>
      <c r="AH13" s="537"/>
      <c r="AI13" s="537"/>
    </row>
    <row r="14" spans="1:35" ht="15.75">
      <c r="A14" s="529"/>
      <c r="B14" s="786">
        <v>13</v>
      </c>
      <c r="C14" s="787" t="s">
        <v>114</v>
      </c>
      <c r="D14" s="807" t="s">
        <v>24</v>
      </c>
      <c r="E14" s="800" t="s">
        <v>22</v>
      </c>
      <c r="F14" s="790">
        <v>39</v>
      </c>
      <c r="G14" s="791">
        <v>2.4700000000000002</v>
      </c>
      <c r="H14" s="792">
        <v>0</v>
      </c>
      <c r="I14" s="575">
        <v>12.3</v>
      </c>
      <c r="J14" s="576">
        <v>23.1</v>
      </c>
      <c r="K14" s="557">
        <f t="shared" si="2"/>
        <v>0.53246753246753242</v>
      </c>
      <c r="L14" s="577">
        <f>SQRT(POWER(G14,2)+POWER(I14,2))*1.96*SQRT(2)</f>
        <v>34.774498743763374</v>
      </c>
      <c r="M14" s="584">
        <v>16.690000000000001</v>
      </c>
      <c r="N14" s="557">
        <f t="shared" si="4"/>
        <v>6.7570850202429149</v>
      </c>
      <c r="O14" s="916">
        <f t="shared" si="3"/>
        <v>7.3178330839418493E-6</v>
      </c>
      <c r="P14" s="560">
        <f t="shared" ref="P14:P77" si="6">SQRT(POWER(3,2)*POWER(G14,2)+POWER(H14,2))</f>
        <v>7.410000000000001</v>
      </c>
      <c r="Q14" s="793" t="str">
        <f t="shared" si="1"/>
        <v>13s(N2,R1)</v>
      </c>
      <c r="R14" s="538"/>
      <c r="S14" s="537"/>
      <c r="T14" s="537"/>
      <c r="U14" s="537"/>
      <c r="V14" s="537"/>
      <c r="W14" s="538"/>
      <c r="X14" s="538"/>
      <c r="Y14" s="538"/>
      <c r="Z14" s="538"/>
      <c r="AA14" s="537"/>
      <c r="AB14" s="537"/>
      <c r="AC14" s="537"/>
      <c r="AD14" s="537"/>
      <c r="AE14" s="537"/>
      <c r="AF14" s="537"/>
      <c r="AG14" s="537"/>
      <c r="AH14" s="537"/>
      <c r="AI14" s="537"/>
    </row>
    <row r="15" spans="1:35" ht="15.75">
      <c r="A15" s="529"/>
      <c r="B15" s="794">
        <v>14</v>
      </c>
      <c r="C15" s="795" t="s">
        <v>114</v>
      </c>
      <c r="D15" s="794"/>
      <c r="E15" s="806" t="s">
        <v>23</v>
      </c>
      <c r="F15" s="790">
        <v>39</v>
      </c>
      <c r="G15" s="791">
        <v>1.61</v>
      </c>
      <c r="H15" s="792">
        <v>1</v>
      </c>
      <c r="I15" s="579">
        <f>I14</f>
        <v>12.3</v>
      </c>
      <c r="J15" s="580">
        <f>J14</f>
        <v>23.1</v>
      </c>
      <c r="K15" s="563">
        <f t="shared" si="2"/>
        <v>0.53246753246753242</v>
      </c>
      <c r="L15" s="581">
        <f>SQRT((I15*I15)+(G15*G15))*1.96*SQRT(2)</f>
        <v>34.384690644529584</v>
      </c>
      <c r="M15" s="586">
        <v>16.690000000000001</v>
      </c>
      <c r="N15" s="563">
        <f t="shared" si="4"/>
        <v>9.7453416149068328</v>
      </c>
      <c r="O15" s="917">
        <f t="shared" si="3"/>
        <v>1.1102230246251565E-14</v>
      </c>
      <c r="P15" s="566">
        <f t="shared" si="6"/>
        <v>4.932433476490079</v>
      </c>
      <c r="Q15" s="798" t="str">
        <f t="shared" si="1"/>
        <v>13s(N2,R1)</v>
      </c>
      <c r="R15" s="538"/>
      <c r="S15" s="808"/>
      <c r="T15" s="809"/>
      <c r="U15" s="810"/>
      <c r="V15" s="811"/>
      <c r="W15" s="538"/>
      <c r="X15" s="538"/>
      <c r="Y15" s="538"/>
      <c r="Z15" s="538"/>
      <c r="AA15" s="537"/>
      <c r="AB15" s="537"/>
      <c r="AC15" s="537"/>
      <c r="AD15" s="537"/>
      <c r="AE15" s="537"/>
      <c r="AF15" s="537"/>
      <c r="AG15" s="537"/>
      <c r="AH15" s="537"/>
      <c r="AI15" s="537"/>
    </row>
    <row r="16" spans="1:35" ht="15.75">
      <c r="A16" s="529"/>
      <c r="B16" s="786">
        <v>15</v>
      </c>
      <c r="C16" s="787" t="s">
        <v>115</v>
      </c>
      <c r="D16" s="807" t="s">
        <v>21</v>
      </c>
      <c r="E16" s="800" t="s">
        <v>22</v>
      </c>
      <c r="F16" s="790">
        <v>40</v>
      </c>
      <c r="G16" s="791">
        <v>3.51</v>
      </c>
      <c r="H16" s="792">
        <v>1</v>
      </c>
      <c r="I16" s="575">
        <v>12.1</v>
      </c>
      <c r="J16" s="576">
        <v>18.7</v>
      </c>
      <c r="K16" s="557">
        <f t="shared" si="2"/>
        <v>0.6470588235294118</v>
      </c>
      <c r="L16" s="577">
        <f>SQRT(POWER(G16,2)+POWER(I16,2))*1.96*SQRT(2)</f>
        <v>34.922129149294435</v>
      </c>
      <c r="M16" s="584">
        <v>15.55</v>
      </c>
      <c r="N16" s="557">
        <f t="shared" si="4"/>
        <v>4.1452991452991457</v>
      </c>
      <c r="O16" s="916">
        <f t="shared" si="3"/>
        <v>0.40809363030421819</v>
      </c>
      <c r="P16" s="560">
        <f t="shared" si="6"/>
        <v>10.577376801456966</v>
      </c>
      <c r="Q16" s="793" t="str">
        <f t="shared" si="1"/>
        <v>13s/22s/R4s/41s(N4,R1/N2,R2)</v>
      </c>
      <c r="R16" s="538"/>
      <c r="S16" s="808"/>
      <c r="T16" s="809"/>
      <c r="U16" s="810"/>
      <c r="V16" s="811"/>
      <c r="W16" s="538"/>
      <c r="X16" s="538"/>
      <c r="Y16" s="538"/>
      <c r="Z16" s="538"/>
      <c r="AA16" s="537"/>
      <c r="AB16" s="537"/>
      <c r="AC16" s="537"/>
      <c r="AD16" s="537"/>
      <c r="AE16" s="537"/>
      <c r="AF16" s="537"/>
      <c r="AG16" s="537"/>
      <c r="AH16" s="537"/>
      <c r="AI16" s="537"/>
    </row>
    <row r="17" spans="1:35" ht="15.75">
      <c r="A17" s="529"/>
      <c r="B17" s="794">
        <v>16</v>
      </c>
      <c r="C17" s="795" t="s">
        <v>115</v>
      </c>
      <c r="D17" s="794"/>
      <c r="E17" s="806" t="s">
        <v>23</v>
      </c>
      <c r="F17" s="790">
        <v>40</v>
      </c>
      <c r="G17" s="791">
        <v>3.03</v>
      </c>
      <c r="H17" s="792">
        <v>0</v>
      </c>
      <c r="I17" s="579">
        <f>I16</f>
        <v>12.1</v>
      </c>
      <c r="J17" s="580">
        <f>J16</f>
        <v>18.7</v>
      </c>
      <c r="K17" s="563">
        <f t="shared" si="2"/>
        <v>0.6470588235294118</v>
      </c>
      <c r="L17" s="581">
        <f>SQRT((I17*I17)+(G17*G17))*1.96*SQRT(2)</f>
        <v>34.575077771134517</v>
      </c>
      <c r="M17" s="586">
        <v>15.55</v>
      </c>
      <c r="N17" s="563">
        <f t="shared" si="4"/>
        <v>5.1320132013201327</v>
      </c>
      <c r="O17" s="917">
        <f t="shared" si="3"/>
        <v>1.4060936583237815E-2</v>
      </c>
      <c r="P17" s="566">
        <f t="shared" si="6"/>
        <v>9.09</v>
      </c>
      <c r="Q17" s="798" t="str">
        <f t="shared" si="1"/>
        <v>13s/22s/R4s(N2,R1)</v>
      </c>
      <c r="R17" s="538"/>
      <c r="S17" s="808"/>
      <c r="T17" s="809"/>
      <c r="U17" s="810"/>
      <c r="V17" s="811"/>
      <c r="W17" s="538"/>
      <c r="X17" s="538"/>
      <c r="Y17" s="538"/>
      <c r="Z17" s="538"/>
      <c r="AA17" s="537"/>
      <c r="AB17" s="537"/>
      <c r="AC17" s="537"/>
      <c r="AD17" s="537"/>
      <c r="AE17" s="537"/>
      <c r="AF17" s="537"/>
      <c r="AG17" s="537"/>
      <c r="AH17" s="537"/>
      <c r="AI17" s="537"/>
    </row>
    <row r="18" spans="1:35" ht="15.75">
      <c r="A18" s="529"/>
      <c r="B18" s="786">
        <v>17</v>
      </c>
      <c r="C18" s="787" t="s">
        <v>116</v>
      </c>
      <c r="D18" s="807" t="s">
        <v>21</v>
      </c>
      <c r="E18" s="800" t="s">
        <v>22</v>
      </c>
      <c r="F18" s="790">
        <v>40</v>
      </c>
      <c r="G18" s="791">
        <v>1.59</v>
      </c>
      <c r="H18" s="792">
        <v>0</v>
      </c>
      <c r="I18" s="575">
        <v>2.1</v>
      </c>
      <c r="J18" s="576">
        <v>2.5</v>
      </c>
      <c r="K18" s="557">
        <f t="shared" si="2"/>
        <v>0.84000000000000008</v>
      </c>
      <c r="L18" s="577">
        <f>SQRT(POWER(G18,2)+POWER(I18,2))*1.96*SQRT(2)</f>
        <v>7.3011512736006248</v>
      </c>
      <c r="M18" s="588">
        <v>10</v>
      </c>
      <c r="N18" s="557">
        <f t="shared" si="4"/>
        <v>6.2893081761006284</v>
      </c>
      <c r="O18" s="916">
        <f t="shared" si="3"/>
        <v>8.367864243741252E-5</v>
      </c>
      <c r="P18" s="560">
        <f t="shared" si="6"/>
        <v>4.7700000000000005</v>
      </c>
      <c r="Q18" s="793" t="str">
        <f t="shared" si="1"/>
        <v>13s(N2,R1)</v>
      </c>
      <c r="R18" s="538"/>
      <c r="S18" s="808"/>
      <c r="T18" s="809"/>
      <c r="U18" s="810"/>
      <c r="V18" s="811"/>
      <c r="W18" s="538"/>
      <c r="X18" s="538"/>
      <c r="Y18" s="538"/>
      <c r="Z18" s="538"/>
      <c r="AA18" s="537"/>
      <c r="AB18" s="537"/>
      <c r="AC18" s="537"/>
      <c r="AD18" s="537"/>
      <c r="AE18" s="537"/>
      <c r="AF18" s="537"/>
      <c r="AG18" s="537"/>
      <c r="AH18" s="537"/>
      <c r="AI18" s="537"/>
    </row>
    <row r="19" spans="1:35" ht="15.75">
      <c r="A19" s="529"/>
      <c r="B19" s="794">
        <v>18</v>
      </c>
      <c r="C19" s="795" t="s">
        <v>116</v>
      </c>
      <c r="D19" s="794"/>
      <c r="E19" s="806" t="s">
        <v>23</v>
      </c>
      <c r="F19" s="790">
        <v>40</v>
      </c>
      <c r="G19" s="791">
        <v>1.63</v>
      </c>
      <c r="H19" s="792">
        <v>0</v>
      </c>
      <c r="I19" s="579">
        <f>I18</f>
        <v>2.1</v>
      </c>
      <c r="J19" s="580">
        <f>J18</f>
        <v>2.5</v>
      </c>
      <c r="K19" s="563">
        <f t="shared" si="2"/>
        <v>0.84000000000000008</v>
      </c>
      <c r="L19" s="581">
        <f>SQRT((I19*I19)+(G19*G19))*1.96*SQRT(2)</f>
        <v>7.368609507905818</v>
      </c>
      <c r="M19" s="589">
        <v>10</v>
      </c>
      <c r="N19" s="563">
        <f t="shared" si="4"/>
        <v>6.1349693251533743</v>
      </c>
      <c r="O19" s="917">
        <f t="shared" si="3"/>
        <v>1.7849521127821788E-4</v>
      </c>
      <c r="P19" s="566">
        <f t="shared" si="6"/>
        <v>4.8899999999999997</v>
      </c>
      <c r="Q19" s="798" t="str">
        <f t="shared" si="1"/>
        <v>13s(N2,R1)</v>
      </c>
      <c r="R19" s="538"/>
      <c r="S19" s="808"/>
      <c r="T19" s="809"/>
      <c r="U19" s="810"/>
      <c r="V19" s="811"/>
      <c r="W19" s="538"/>
      <c r="X19" s="538"/>
      <c r="Y19" s="538"/>
      <c r="Z19" s="538"/>
      <c r="AA19" s="537"/>
      <c r="AB19" s="537"/>
      <c r="AC19" s="537"/>
      <c r="AD19" s="537"/>
      <c r="AE19" s="537"/>
      <c r="AF19" s="537"/>
      <c r="AG19" s="537"/>
      <c r="AH19" s="537"/>
      <c r="AI19" s="537"/>
    </row>
    <row r="20" spans="1:35" ht="15.75">
      <c r="A20" s="529"/>
      <c r="B20" s="786">
        <v>19</v>
      </c>
      <c r="C20" s="787" t="s">
        <v>117</v>
      </c>
      <c r="D20" s="807" t="s">
        <v>24</v>
      </c>
      <c r="E20" s="800" t="s">
        <v>22</v>
      </c>
      <c r="F20" s="790">
        <v>39</v>
      </c>
      <c r="G20" s="791">
        <v>1.64</v>
      </c>
      <c r="H20" s="792">
        <v>1</v>
      </c>
      <c r="I20" s="575">
        <v>6.1</v>
      </c>
      <c r="J20" s="576">
        <v>18.2</v>
      </c>
      <c r="K20" s="557">
        <f t="shared" si="2"/>
        <v>0.33516483516483514</v>
      </c>
      <c r="L20" s="577">
        <f>SQRT(POWER(G20,2)+POWER(I20,2))*1.96*SQRT(2)</f>
        <v>17.508758000497924</v>
      </c>
      <c r="M20" s="590">
        <v>14.75</v>
      </c>
      <c r="N20" s="557">
        <f t="shared" si="4"/>
        <v>8.3841463414634152</v>
      </c>
      <c r="O20" s="916">
        <f t="shared" si="3"/>
        <v>2.9067859230735849E-10</v>
      </c>
      <c r="P20" s="560">
        <f t="shared" si="6"/>
        <v>5.0205975739945536</v>
      </c>
      <c r="Q20" s="793" t="str">
        <f t="shared" si="1"/>
        <v>13s(N2,R1)</v>
      </c>
      <c r="R20" s="538"/>
      <c r="S20" s="808"/>
      <c r="T20" s="809"/>
      <c r="U20" s="810"/>
      <c r="V20" s="811"/>
      <c r="W20" s="538"/>
      <c r="X20" s="538"/>
      <c r="Y20" s="538"/>
      <c r="Z20" s="538"/>
      <c r="AA20" s="537"/>
      <c r="AB20" s="537"/>
      <c r="AC20" s="537"/>
      <c r="AD20" s="537"/>
      <c r="AE20" s="537"/>
      <c r="AF20" s="537"/>
      <c r="AG20" s="537"/>
      <c r="AH20" s="537"/>
      <c r="AI20" s="537"/>
    </row>
    <row r="21" spans="1:35" ht="15.75">
      <c r="A21" s="529"/>
      <c r="B21" s="794">
        <v>20</v>
      </c>
      <c r="C21" s="795" t="s">
        <v>117</v>
      </c>
      <c r="D21" s="812"/>
      <c r="E21" s="806" t="s">
        <v>23</v>
      </c>
      <c r="F21" s="790">
        <v>39</v>
      </c>
      <c r="G21" s="791">
        <v>1.48</v>
      </c>
      <c r="H21" s="792">
        <v>1</v>
      </c>
      <c r="I21" s="579">
        <f>I20</f>
        <v>6.1</v>
      </c>
      <c r="J21" s="580">
        <f>J20</f>
        <v>18.2</v>
      </c>
      <c r="K21" s="563">
        <f t="shared" si="2"/>
        <v>0.33516483516483514</v>
      </c>
      <c r="L21" s="581">
        <f>SQRT((I21*I21)+(G21*G21))*1.96*SQRT(2)</f>
        <v>17.398883679132979</v>
      </c>
      <c r="M21" s="591">
        <v>14.75</v>
      </c>
      <c r="N21" s="563">
        <f t="shared" si="4"/>
        <v>9.2905405405405403</v>
      </c>
      <c r="O21" s="917">
        <f t="shared" si="3"/>
        <v>3.3306690738754696E-13</v>
      </c>
      <c r="P21" s="566">
        <f t="shared" si="6"/>
        <v>4.5512196167620829</v>
      </c>
      <c r="Q21" s="798" t="str">
        <f t="shared" si="1"/>
        <v>13s(N2,R1)</v>
      </c>
      <c r="R21" s="538"/>
      <c r="S21" s="808"/>
      <c r="T21" s="809"/>
      <c r="U21" s="810"/>
      <c r="V21" s="811"/>
      <c r="W21" s="538"/>
      <c r="X21" s="538"/>
      <c r="Y21" s="538"/>
      <c r="Z21" s="538"/>
      <c r="AA21" s="537"/>
      <c r="AB21" s="537"/>
      <c r="AC21" s="537"/>
      <c r="AD21" s="537"/>
      <c r="AE21" s="537"/>
      <c r="AF21" s="537"/>
      <c r="AG21" s="537"/>
      <c r="AH21" s="537"/>
      <c r="AI21" s="537"/>
    </row>
    <row r="22" spans="1:35" ht="15.75">
      <c r="A22" s="529"/>
      <c r="B22" s="786">
        <v>21</v>
      </c>
      <c r="C22" s="787" t="s">
        <v>118</v>
      </c>
      <c r="D22" s="807" t="s">
        <v>26</v>
      </c>
      <c r="E22" s="800" t="s">
        <v>22</v>
      </c>
      <c r="F22" s="790">
        <v>41</v>
      </c>
      <c r="G22" s="791">
        <v>2.0499999999999998</v>
      </c>
      <c r="H22" s="792">
        <v>1</v>
      </c>
      <c r="I22" s="575">
        <v>3.6</v>
      </c>
      <c r="J22" s="576">
        <v>6.4</v>
      </c>
      <c r="K22" s="557">
        <f t="shared" si="2"/>
        <v>0.5625</v>
      </c>
      <c r="L22" s="577">
        <f>SQRT(POWER(G22,2)+POWER(I22,2))*1.96*SQRT(2)</f>
        <v>11.483158102194709</v>
      </c>
      <c r="M22" s="592">
        <v>8</v>
      </c>
      <c r="N22" s="557">
        <f t="shared" si="4"/>
        <v>3.4146341463414638</v>
      </c>
      <c r="O22" s="916">
        <f t="shared" si="3"/>
        <v>2.7769588632598485</v>
      </c>
      <c r="P22" s="560">
        <f t="shared" si="6"/>
        <v>6.2307704178536376</v>
      </c>
      <c r="Q22" s="793" t="str">
        <f t="shared" si="1"/>
        <v>13s/22s/R4s/41s/8x(N4R2/N2R4)</v>
      </c>
      <c r="R22" s="538"/>
      <c r="S22" s="808"/>
      <c r="T22" s="809"/>
      <c r="U22" s="810"/>
      <c r="V22" s="811"/>
      <c r="W22" s="538"/>
      <c r="X22" s="538"/>
      <c r="Y22" s="538"/>
      <c r="Z22" s="538"/>
      <c r="AA22" s="537"/>
      <c r="AB22" s="537"/>
      <c r="AC22" s="537"/>
      <c r="AD22" s="537"/>
      <c r="AE22" s="537"/>
      <c r="AF22" s="537"/>
      <c r="AG22" s="537"/>
      <c r="AH22" s="537"/>
      <c r="AI22" s="537"/>
    </row>
    <row r="23" spans="1:35" ht="15.75">
      <c r="A23" s="529"/>
      <c r="B23" s="794">
        <v>22</v>
      </c>
      <c r="C23" s="795" t="s">
        <v>118</v>
      </c>
      <c r="D23" s="812"/>
      <c r="E23" s="806" t="s">
        <v>23</v>
      </c>
      <c r="F23" s="790">
        <v>40</v>
      </c>
      <c r="G23" s="791">
        <v>1.94</v>
      </c>
      <c r="H23" s="792">
        <v>1</v>
      </c>
      <c r="I23" s="579">
        <f>I22</f>
        <v>3.6</v>
      </c>
      <c r="J23" s="580">
        <f>J22</f>
        <v>6.4</v>
      </c>
      <c r="K23" s="563">
        <f t="shared" si="2"/>
        <v>0.5625</v>
      </c>
      <c r="L23" s="581">
        <f>SQRT((I23*I23)+(G23*G23))*1.96*SQRT(2)</f>
        <v>11.335376637765508</v>
      </c>
      <c r="M23" s="592">
        <v>8</v>
      </c>
      <c r="N23" s="563">
        <f t="shared" si="4"/>
        <v>3.6082474226804124</v>
      </c>
      <c r="O23" s="917">
        <f t="shared" si="3"/>
        <v>1.7504796609200679</v>
      </c>
      <c r="P23" s="566">
        <f t="shared" si="6"/>
        <v>5.9052857678523907</v>
      </c>
      <c r="Q23" s="798" t="str">
        <f t="shared" si="1"/>
        <v>13s/22s/R4s/41s/8x(N4R2/N2R4)</v>
      </c>
      <c r="R23" s="538"/>
      <c r="S23" s="808"/>
      <c r="T23" s="809"/>
      <c r="U23" s="810"/>
      <c r="V23" s="811"/>
      <c r="W23" s="538"/>
      <c r="X23" s="538"/>
      <c r="Y23" s="538"/>
      <c r="Z23" s="538"/>
      <c r="AA23" s="537"/>
      <c r="AB23" s="537"/>
      <c r="AC23" s="537"/>
      <c r="AD23" s="537"/>
      <c r="AE23" s="537"/>
      <c r="AF23" s="537"/>
      <c r="AG23" s="537"/>
      <c r="AH23" s="537"/>
      <c r="AI23" s="537"/>
    </row>
    <row r="24" spans="1:35" ht="15.75">
      <c r="A24" s="529"/>
      <c r="B24" s="786">
        <v>23</v>
      </c>
      <c r="C24" s="787" t="s">
        <v>119</v>
      </c>
      <c r="D24" s="807" t="s">
        <v>21</v>
      </c>
      <c r="E24" s="800" t="s">
        <v>22</v>
      </c>
      <c r="F24" s="790">
        <v>41</v>
      </c>
      <c r="G24" s="791">
        <v>4.01</v>
      </c>
      <c r="H24" s="792">
        <v>1</v>
      </c>
      <c r="I24" s="575">
        <v>26.5</v>
      </c>
      <c r="J24" s="576">
        <v>23.2</v>
      </c>
      <c r="K24" s="557">
        <f t="shared" si="2"/>
        <v>1.142241379310345</v>
      </c>
      <c r="L24" s="577">
        <f>SQRT(POWER(G24,2)+POWER(I24,2))*1.96*SQRT(2)</f>
        <v>74.290469269752236</v>
      </c>
      <c r="M24" s="584">
        <v>30.7</v>
      </c>
      <c r="N24" s="557">
        <f t="shared" si="4"/>
        <v>7.4064837905236907</v>
      </c>
      <c r="O24" s="916">
        <f t="shared" si="3"/>
        <v>1.7474333091627159E-7</v>
      </c>
      <c r="P24" s="560">
        <f t="shared" si="6"/>
        <v>12.071491208628698</v>
      </c>
      <c r="Q24" s="793" t="str">
        <f t="shared" si="1"/>
        <v>13s(N2,R1)</v>
      </c>
      <c r="R24" s="538"/>
      <c r="S24" s="537"/>
      <c r="T24" s="537"/>
      <c r="U24" s="537"/>
      <c r="V24" s="537"/>
      <c r="W24" s="538"/>
      <c r="X24" s="538"/>
      <c r="Y24" s="538"/>
      <c r="Z24" s="538"/>
      <c r="AA24" s="537"/>
      <c r="AB24" s="537"/>
      <c r="AC24" s="537"/>
      <c r="AD24" s="537"/>
      <c r="AE24" s="537"/>
      <c r="AF24" s="537"/>
      <c r="AG24" s="537"/>
      <c r="AH24" s="537"/>
      <c r="AI24" s="537"/>
    </row>
    <row r="25" spans="1:35" ht="15.75">
      <c r="A25" s="529"/>
      <c r="B25" s="794">
        <v>24</v>
      </c>
      <c r="C25" s="795" t="s">
        <v>119</v>
      </c>
      <c r="D25" s="812"/>
      <c r="E25" s="806" t="s">
        <v>23</v>
      </c>
      <c r="F25" s="790">
        <v>44</v>
      </c>
      <c r="G25" s="791">
        <v>2.63</v>
      </c>
      <c r="H25" s="792">
        <v>1</v>
      </c>
      <c r="I25" s="579">
        <f>I24</f>
        <v>26.5</v>
      </c>
      <c r="J25" s="580">
        <f>J24</f>
        <v>23.2</v>
      </c>
      <c r="K25" s="563">
        <f t="shared" si="2"/>
        <v>1.142241379310345</v>
      </c>
      <c r="L25" s="581">
        <f>SQRT((I25*I25)+(G25*G25))*1.96*SQRT(2)</f>
        <v>73.815114482604443</v>
      </c>
      <c r="M25" s="586">
        <v>30.7</v>
      </c>
      <c r="N25" s="563">
        <f t="shared" si="4"/>
        <v>11.29277566539924</v>
      </c>
      <c r="O25" s="917">
        <f t="shared" si="3"/>
        <v>0</v>
      </c>
      <c r="P25" s="566">
        <f t="shared" si="6"/>
        <v>7.9531188850664112</v>
      </c>
      <c r="Q25" s="798" t="str">
        <f t="shared" si="1"/>
        <v>13s(N2,R1)</v>
      </c>
      <c r="R25" s="538"/>
      <c r="S25" s="537"/>
      <c r="T25" s="537"/>
      <c r="U25" s="537"/>
      <c r="V25" s="537"/>
      <c r="W25" s="538"/>
      <c r="X25" s="538"/>
      <c r="Y25" s="538"/>
      <c r="Z25" s="538"/>
      <c r="AA25" s="537"/>
      <c r="AB25" s="537"/>
      <c r="AC25" s="537"/>
      <c r="AD25" s="537"/>
      <c r="AE25" s="537"/>
      <c r="AF25" s="537"/>
      <c r="AG25" s="537"/>
      <c r="AH25" s="537"/>
      <c r="AI25" s="537"/>
    </row>
    <row r="26" spans="1:35" ht="15.75">
      <c r="A26" s="529"/>
      <c r="B26" s="786">
        <v>25</v>
      </c>
      <c r="C26" s="787" t="s">
        <v>120</v>
      </c>
      <c r="D26" s="807" t="s">
        <v>21</v>
      </c>
      <c r="E26" s="800" t="s">
        <v>22</v>
      </c>
      <c r="F26" s="790">
        <v>40</v>
      </c>
      <c r="G26" s="791">
        <v>4.0199999999999996</v>
      </c>
      <c r="H26" s="792">
        <v>1</v>
      </c>
      <c r="I26" s="575">
        <v>5.95</v>
      </c>
      <c r="J26" s="576">
        <v>14.7</v>
      </c>
      <c r="K26" s="557">
        <f t="shared" si="2"/>
        <v>0.40476190476190477</v>
      </c>
      <c r="L26" s="577">
        <f>SQRT(POWER(G26,2)+POWER(I26,2))*1.96*SQRT(2)</f>
        <v>19.903971294191521</v>
      </c>
      <c r="M26" s="593">
        <v>15</v>
      </c>
      <c r="N26" s="557">
        <f t="shared" si="4"/>
        <v>3.4825870646766175</v>
      </c>
      <c r="O26" s="916">
        <f t="shared" si="3"/>
        <v>2.3706786714431605</v>
      </c>
      <c r="P26" s="560">
        <f t="shared" si="6"/>
        <v>12.101388350102642</v>
      </c>
      <c r="Q26" s="793" t="str">
        <f t="shared" si="1"/>
        <v>13s/22s/R4s/41s/8x(N4R2/N2R4)</v>
      </c>
      <c r="R26" s="538"/>
      <c r="S26" s="537"/>
      <c r="T26" s="537"/>
      <c r="U26" s="537"/>
      <c r="V26" s="537"/>
      <c r="W26" s="538"/>
      <c r="X26" s="538"/>
      <c r="Y26" s="538"/>
      <c r="Z26" s="538"/>
      <c r="AA26" s="537"/>
      <c r="AB26" s="537"/>
      <c r="AC26" s="537"/>
      <c r="AD26" s="537"/>
      <c r="AE26" s="537"/>
      <c r="AF26" s="537"/>
      <c r="AG26" s="537"/>
      <c r="AH26" s="537"/>
      <c r="AI26" s="537"/>
    </row>
    <row r="27" spans="1:35" ht="15.75">
      <c r="A27" s="529"/>
      <c r="B27" s="794">
        <v>26</v>
      </c>
      <c r="C27" s="795" t="s">
        <v>120</v>
      </c>
      <c r="D27" s="812"/>
      <c r="E27" s="806" t="s">
        <v>23</v>
      </c>
      <c r="F27" s="790">
        <v>40</v>
      </c>
      <c r="G27" s="791">
        <v>3.65</v>
      </c>
      <c r="H27" s="792">
        <v>2</v>
      </c>
      <c r="I27" s="579">
        <f>I26</f>
        <v>5.95</v>
      </c>
      <c r="J27" s="580">
        <f>J26</f>
        <v>14.7</v>
      </c>
      <c r="K27" s="563">
        <f t="shared" si="2"/>
        <v>0.40476190476190477</v>
      </c>
      <c r="L27" s="581">
        <f>SQRT((I27*I27)+(G27*G27))*1.96*SQRT(2)</f>
        <v>19.348486245698915</v>
      </c>
      <c r="M27" s="593">
        <v>15</v>
      </c>
      <c r="N27" s="563">
        <f t="shared" si="4"/>
        <v>3.5616438356164384</v>
      </c>
      <c r="O27" s="917">
        <f t="shared" si="3"/>
        <v>1.9620828689701721</v>
      </c>
      <c r="P27" s="566">
        <f t="shared" si="6"/>
        <v>11.131149985513627</v>
      </c>
      <c r="Q27" s="798" t="str">
        <f t="shared" si="1"/>
        <v>13s/22s/R4s/41s/8x(N4R2/N2R4)</v>
      </c>
      <c r="R27" s="538"/>
      <c r="S27" s="537"/>
      <c r="T27" s="537"/>
      <c r="U27" s="537"/>
      <c r="V27" s="537"/>
      <c r="W27" s="538"/>
      <c r="X27" s="538"/>
      <c r="Y27" s="538"/>
      <c r="Z27" s="538"/>
      <c r="AA27" s="537"/>
      <c r="AB27" s="537"/>
      <c r="AC27" s="537"/>
      <c r="AD27" s="537"/>
      <c r="AE27" s="537"/>
      <c r="AF27" s="537"/>
      <c r="AG27" s="537"/>
      <c r="AH27" s="537"/>
      <c r="AI27" s="537"/>
    </row>
    <row r="28" spans="1:35" ht="15.75">
      <c r="A28" s="529"/>
      <c r="B28" s="786">
        <v>27</v>
      </c>
      <c r="C28" s="787" t="s">
        <v>121</v>
      </c>
      <c r="D28" s="807" t="s">
        <v>21</v>
      </c>
      <c r="E28" s="800" t="s">
        <v>22</v>
      </c>
      <c r="F28" s="790">
        <v>40</v>
      </c>
      <c r="G28" s="791">
        <v>2.27</v>
      </c>
      <c r="H28" s="792">
        <v>0</v>
      </c>
      <c r="I28" s="575">
        <v>36.799999999999997</v>
      </c>
      <c r="J28" s="576">
        <v>43.2</v>
      </c>
      <c r="K28" s="557">
        <f t="shared" si="2"/>
        <v>0.85185185185185175</v>
      </c>
      <c r="L28" s="577">
        <f>SQRT(POWER(G28,2)+POWER(I28,2))*1.96*SQRT(2)</f>
        <v>102.19827556901339</v>
      </c>
      <c r="M28" s="573">
        <v>22.27</v>
      </c>
      <c r="N28" s="557">
        <f t="shared" si="4"/>
        <v>9.8105726872246688</v>
      </c>
      <c r="O28" s="916">
        <f t="shared" si="3"/>
        <v>0</v>
      </c>
      <c r="P28" s="560">
        <f t="shared" si="6"/>
        <v>6.8100000000000005</v>
      </c>
      <c r="Q28" s="793" t="str">
        <f t="shared" si="1"/>
        <v>13s(N2,R1)</v>
      </c>
      <c r="R28" s="538"/>
      <c r="S28" s="537"/>
      <c r="T28" s="537"/>
      <c r="U28" s="537"/>
      <c r="V28" s="537"/>
      <c r="W28" s="537"/>
      <c r="X28" s="538"/>
      <c r="Y28" s="538"/>
      <c r="Z28" s="538"/>
      <c r="AA28" s="537"/>
      <c r="AB28" s="537"/>
      <c r="AC28" s="537"/>
      <c r="AD28" s="537"/>
      <c r="AE28" s="537"/>
      <c r="AF28" s="537"/>
      <c r="AG28" s="537"/>
      <c r="AH28" s="537"/>
      <c r="AI28" s="537"/>
    </row>
    <row r="29" spans="1:35" ht="15.75">
      <c r="A29" s="529"/>
      <c r="B29" s="794">
        <v>28</v>
      </c>
      <c r="C29" s="795" t="s">
        <v>121</v>
      </c>
      <c r="D29" s="812"/>
      <c r="E29" s="806" t="s">
        <v>23</v>
      </c>
      <c r="F29" s="790">
        <v>40</v>
      </c>
      <c r="G29" s="791">
        <v>1.84</v>
      </c>
      <c r="H29" s="792">
        <v>0</v>
      </c>
      <c r="I29" s="579">
        <f>I28</f>
        <v>36.799999999999997</v>
      </c>
      <c r="J29" s="580">
        <f>J28</f>
        <v>43.2</v>
      </c>
      <c r="K29" s="563">
        <f t="shared" si="2"/>
        <v>0.85185185185185175</v>
      </c>
      <c r="L29" s="581">
        <f>SQRT((I29*I29)+(G29*G29))*1.96*SQRT(2)</f>
        <v>102.13182173015421</v>
      </c>
      <c r="M29" s="574">
        <v>22.27</v>
      </c>
      <c r="N29" s="563">
        <f t="shared" si="4"/>
        <v>12.103260869565217</v>
      </c>
      <c r="O29" s="917">
        <f t="shared" si="3"/>
        <v>0</v>
      </c>
      <c r="P29" s="566">
        <f t="shared" si="6"/>
        <v>5.5200000000000005</v>
      </c>
      <c r="Q29" s="798" t="str">
        <f t="shared" si="1"/>
        <v>13s(N2,R1)</v>
      </c>
      <c r="R29" s="538"/>
      <c r="S29" s="537"/>
      <c r="T29" s="537"/>
      <c r="U29" s="537"/>
      <c r="V29" s="537"/>
      <c r="W29" s="537"/>
      <c r="X29" s="538"/>
      <c r="Y29" s="538"/>
      <c r="Z29" s="538"/>
      <c r="AA29" s="537"/>
      <c r="AB29" s="537"/>
      <c r="AC29" s="537"/>
      <c r="AD29" s="537"/>
      <c r="AE29" s="537"/>
      <c r="AF29" s="537"/>
      <c r="AG29" s="537"/>
      <c r="AH29" s="537"/>
      <c r="AI29" s="537"/>
    </row>
    <row r="30" spans="1:35" ht="15.75">
      <c r="A30" s="531"/>
      <c r="B30" s="786">
        <v>29</v>
      </c>
      <c r="C30" s="787" t="s">
        <v>122</v>
      </c>
      <c r="D30" s="807" t="s">
        <v>21</v>
      </c>
      <c r="E30" s="800" t="s">
        <v>22</v>
      </c>
      <c r="F30" s="790">
        <v>40</v>
      </c>
      <c r="G30" s="791">
        <v>2.5299999999999998</v>
      </c>
      <c r="H30" s="792">
        <v>1</v>
      </c>
      <c r="I30" s="555">
        <v>21.8</v>
      </c>
      <c r="J30" s="576">
        <v>28.4</v>
      </c>
      <c r="K30" s="557">
        <f t="shared" si="2"/>
        <v>0.76760563380281699</v>
      </c>
      <c r="L30" s="577">
        <f>SQRT(POWER(G30,2)+POWER(I30,2))*1.96*SQRT(2)</f>
        <v>60.832091554376127</v>
      </c>
      <c r="M30" s="594">
        <v>20</v>
      </c>
      <c r="N30" s="569">
        <f t="shared" si="4"/>
        <v>7.5098814229249014</v>
      </c>
      <c r="O30" s="916">
        <f t="shared" si="3"/>
        <v>9.282953294942331E-8</v>
      </c>
      <c r="P30" s="560">
        <f t="shared" si="6"/>
        <v>7.6555927268892772</v>
      </c>
      <c r="Q30" s="793" t="str">
        <f t="shared" si="1"/>
        <v>13s(N2,R1)</v>
      </c>
      <c r="R30" s="538"/>
      <c r="S30" s="537"/>
      <c r="T30" s="537"/>
      <c r="U30" s="537"/>
      <c r="V30" s="537"/>
      <c r="W30" s="537"/>
      <c r="X30" s="538"/>
      <c r="Y30" s="538"/>
      <c r="Z30" s="538"/>
      <c r="AA30" s="537"/>
      <c r="AB30" s="537"/>
      <c r="AC30" s="537"/>
      <c r="AD30" s="537"/>
      <c r="AE30" s="537"/>
      <c r="AF30" s="537"/>
      <c r="AG30" s="537"/>
      <c r="AH30" s="537"/>
      <c r="AI30" s="537"/>
    </row>
    <row r="31" spans="1:35" ht="15.75">
      <c r="A31" s="531"/>
      <c r="B31" s="794">
        <v>30</v>
      </c>
      <c r="C31" s="795" t="s">
        <v>122</v>
      </c>
      <c r="D31" s="812"/>
      <c r="E31" s="806" t="s">
        <v>23</v>
      </c>
      <c r="F31" s="790">
        <v>40</v>
      </c>
      <c r="G31" s="791">
        <v>2.04</v>
      </c>
      <c r="H31" s="792">
        <v>1</v>
      </c>
      <c r="I31" s="561">
        <f>I30</f>
        <v>21.8</v>
      </c>
      <c r="J31" s="580">
        <f>J30</f>
        <v>28.4</v>
      </c>
      <c r="K31" s="563">
        <f t="shared" si="2"/>
        <v>0.76760563380281699</v>
      </c>
      <c r="L31" s="581">
        <f>SQRT((I31*I31)+(G31*G31))*1.96*SQRT(2)</f>
        <v>60.690513040507419</v>
      </c>
      <c r="M31" s="595">
        <v>20</v>
      </c>
      <c r="N31" s="572">
        <f t="shared" si="4"/>
        <v>9.3137254901960791</v>
      </c>
      <c r="O31" s="917">
        <f t="shared" si="3"/>
        <v>2.7755575615628914E-13</v>
      </c>
      <c r="P31" s="566">
        <f t="shared" si="6"/>
        <v>6.2011611815852685</v>
      </c>
      <c r="Q31" s="798" t="str">
        <f t="shared" si="1"/>
        <v>13s(N2,R1)</v>
      </c>
      <c r="R31" s="538"/>
      <c r="S31" s="537"/>
      <c r="T31" s="537"/>
      <c r="U31" s="537"/>
      <c r="V31" s="537"/>
      <c r="W31" s="537"/>
      <c r="X31" s="538"/>
      <c r="Y31" s="538"/>
      <c r="Z31" s="538"/>
      <c r="AA31" s="537"/>
      <c r="AB31" s="537"/>
      <c r="AC31" s="537"/>
      <c r="AD31" s="537"/>
      <c r="AE31" s="537"/>
      <c r="AF31" s="537"/>
      <c r="AG31" s="537"/>
      <c r="AH31" s="537"/>
      <c r="AI31" s="537"/>
    </row>
    <row r="32" spans="1:35" ht="15.75">
      <c r="A32" s="531"/>
      <c r="B32" s="786">
        <v>31</v>
      </c>
      <c r="C32" s="787" t="s">
        <v>123</v>
      </c>
      <c r="D32" s="807" t="s">
        <v>21</v>
      </c>
      <c r="E32" s="800" t="s">
        <v>22</v>
      </c>
      <c r="F32" s="790">
        <v>40</v>
      </c>
      <c r="G32" s="791">
        <v>2.02</v>
      </c>
      <c r="H32" s="792">
        <v>0</v>
      </c>
      <c r="I32" s="555">
        <v>5.6</v>
      </c>
      <c r="J32" s="576">
        <v>7.5</v>
      </c>
      <c r="K32" s="557">
        <f t="shared" si="2"/>
        <v>0.74666666666666659</v>
      </c>
      <c r="L32" s="577">
        <f>SQRT(POWER(G32,2)+POWER(I32,2))*1.96*SQRT(2)</f>
        <v>16.50138422314928</v>
      </c>
      <c r="M32" s="590">
        <v>10.44</v>
      </c>
      <c r="N32" s="557">
        <f t="shared" si="4"/>
        <v>5.1683168316831685</v>
      </c>
      <c r="O32" s="916">
        <f t="shared" si="3"/>
        <v>1.2207625729832028E-2</v>
      </c>
      <c r="P32" s="560">
        <f t="shared" si="6"/>
        <v>6.06</v>
      </c>
      <c r="Q32" s="793" t="str">
        <f t="shared" si="1"/>
        <v>13s/22s/R4s(N2,R1)</v>
      </c>
      <c r="R32" s="810"/>
      <c r="S32" s="537"/>
      <c r="T32" s="537"/>
      <c r="U32" s="537"/>
      <c r="V32" s="537"/>
      <c r="W32" s="537"/>
      <c r="X32" s="538"/>
      <c r="Y32" s="538"/>
      <c r="Z32" s="538"/>
      <c r="AA32" s="537"/>
      <c r="AB32" s="537"/>
      <c r="AC32" s="537"/>
      <c r="AD32" s="537"/>
      <c r="AE32" s="537"/>
      <c r="AF32" s="537"/>
      <c r="AG32" s="537"/>
      <c r="AH32" s="537"/>
      <c r="AI32" s="537"/>
    </row>
    <row r="33" spans="1:35" ht="15.75">
      <c r="A33" s="531"/>
      <c r="B33" s="794">
        <v>32</v>
      </c>
      <c r="C33" s="795" t="s">
        <v>123</v>
      </c>
      <c r="D33" s="812"/>
      <c r="E33" s="806" t="s">
        <v>23</v>
      </c>
      <c r="F33" s="790">
        <v>40</v>
      </c>
      <c r="G33" s="791">
        <v>1.76</v>
      </c>
      <c r="H33" s="792">
        <v>0</v>
      </c>
      <c r="I33" s="561">
        <f>I32</f>
        <v>5.6</v>
      </c>
      <c r="J33" s="580">
        <f>J32</f>
        <v>7.5</v>
      </c>
      <c r="K33" s="563">
        <f t="shared" si="2"/>
        <v>0.74666666666666659</v>
      </c>
      <c r="L33" s="581">
        <f>SQRT((I33*I33)+(G33*G33))*1.96*SQRT(2)</f>
        <v>16.270975149633781</v>
      </c>
      <c r="M33" s="591">
        <v>10.44</v>
      </c>
      <c r="N33" s="563">
        <f t="shared" si="4"/>
        <v>5.9318181818181817</v>
      </c>
      <c r="O33" s="917">
        <f t="shared" si="3"/>
        <v>4.6720898445595793E-4</v>
      </c>
      <c r="P33" s="566">
        <f t="shared" si="6"/>
        <v>5.28</v>
      </c>
      <c r="Q33" s="798" t="str">
        <f t="shared" si="1"/>
        <v>13s/22s/R4s(N2,R1)</v>
      </c>
      <c r="R33" s="538"/>
      <c r="S33" s="537"/>
      <c r="T33" s="537"/>
      <c r="U33" s="537"/>
      <c r="V33" s="537"/>
      <c r="W33" s="538"/>
      <c r="X33" s="538"/>
      <c r="Y33" s="538"/>
      <c r="Z33" s="538"/>
      <c r="AA33" s="537"/>
      <c r="AB33" s="537"/>
      <c r="AC33" s="537"/>
      <c r="AD33" s="537"/>
      <c r="AE33" s="537"/>
      <c r="AF33" s="537"/>
      <c r="AG33" s="537"/>
      <c r="AH33" s="537"/>
      <c r="AI33" s="537"/>
    </row>
    <row r="34" spans="1:35" ht="15.75">
      <c r="A34" s="531"/>
      <c r="B34" s="786">
        <v>33</v>
      </c>
      <c r="C34" s="787" t="s">
        <v>124</v>
      </c>
      <c r="D34" s="807" t="s">
        <v>24</v>
      </c>
      <c r="E34" s="800" t="s">
        <v>22</v>
      </c>
      <c r="F34" s="790">
        <v>39</v>
      </c>
      <c r="G34" s="791">
        <v>2.4700000000000002</v>
      </c>
      <c r="H34" s="801">
        <v>2</v>
      </c>
      <c r="I34" s="575">
        <v>8.6</v>
      </c>
      <c r="J34" s="576">
        <v>14.7</v>
      </c>
      <c r="K34" s="557">
        <f t="shared" si="2"/>
        <v>0.58503401360544216</v>
      </c>
      <c r="L34" s="577">
        <f>SQRT(POWER(G34,2)+POWER(I34,2))*1.96*SQRT(2)</f>
        <v>24.801691613275093</v>
      </c>
      <c r="M34" s="578">
        <v>13.9</v>
      </c>
      <c r="N34" s="557">
        <f t="shared" si="4"/>
        <v>4.8178137651821862</v>
      </c>
      <c r="O34" s="916">
        <f t="shared" si="3"/>
        <v>4.5362476829924336E-2</v>
      </c>
      <c r="P34" s="560">
        <f t="shared" si="6"/>
        <v>7.6751612360913963</v>
      </c>
      <c r="Q34" s="793" t="str">
        <f t="shared" si="1"/>
        <v>13s/22s/R4s/41s(N4,R1/N2,R2)</v>
      </c>
      <c r="R34" s="538"/>
      <c r="S34" s="537"/>
      <c r="T34" s="537"/>
      <c r="U34" s="537"/>
      <c r="V34" s="537"/>
      <c r="W34" s="538"/>
      <c r="X34" s="538"/>
      <c r="Y34" s="538"/>
      <c r="Z34" s="538"/>
      <c r="AA34" s="537"/>
      <c r="AB34" s="537"/>
      <c r="AC34" s="537"/>
      <c r="AD34" s="537"/>
      <c r="AE34" s="537"/>
      <c r="AF34" s="537"/>
      <c r="AG34" s="537"/>
      <c r="AH34" s="537"/>
      <c r="AI34" s="537"/>
    </row>
    <row r="35" spans="1:35" ht="15.75">
      <c r="A35" s="531"/>
      <c r="B35" s="794">
        <v>34</v>
      </c>
      <c r="C35" s="795" t="s">
        <v>124</v>
      </c>
      <c r="D35" s="812"/>
      <c r="E35" s="806" t="s">
        <v>23</v>
      </c>
      <c r="F35" s="790">
        <v>39</v>
      </c>
      <c r="G35" s="791">
        <v>2.15</v>
      </c>
      <c r="H35" s="801">
        <v>2</v>
      </c>
      <c r="I35" s="579">
        <f>I34</f>
        <v>8.6</v>
      </c>
      <c r="J35" s="580">
        <f>J34</f>
        <v>14.7</v>
      </c>
      <c r="K35" s="563">
        <f t="shared" si="2"/>
        <v>0.58503401360544216</v>
      </c>
      <c r="L35" s="581">
        <f>SQRT((I35*I35)+(G35*G35))*1.96*SQRT(2)</f>
        <v>24.571631284878102</v>
      </c>
      <c r="M35" s="582">
        <v>13.9</v>
      </c>
      <c r="N35" s="563">
        <f t="shared" si="4"/>
        <v>5.5348837209302326</v>
      </c>
      <c r="O35" s="917">
        <f t="shared" si="3"/>
        <v>2.731467233285656E-3</v>
      </c>
      <c r="P35" s="566">
        <f t="shared" si="6"/>
        <v>6.752962312940892</v>
      </c>
      <c r="Q35" s="798" t="str">
        <f t="shared" si="1"/>
        <v>13s/22s/R4s(N2,R1)</v>
      </c>
      <c r="R35" s="538"/>
      <c r="S35" s="537"/>
      <c r="T35" s="537"/>
      <c r="U35" s="537"/>
      <c r="V35" s="537"/>
      <c r="W35" s="538"/>
      <c r="X35" s="538"/>
      <c r="Y35" s="538"/>
      <c r="Z35" s="538"/>
      <c r="AA35" s="537"/>
      <c r="AB35" s="537"/>
      <c r="AC35" s="537"/>
      <c r="AD35" s="537"/>
      <c r="AE35" s="537"/>
      <c r="AF35" s="537"/>
      <c r="AG35" s="537"/>
      <c r="AH35" s="537"/>
      <c r="AI35" s="537"/>
    </row>
    <row r="36" spans="1:35" ht="15.75">
      <c r="A36" s="531"/>
      <c r="B36" s="786">
        <v>35</v>
      </c>
      <c r="C36" s="787" t="s">
        <v>125</v>
      </c>
      <c r="D36" s="807" t="s">
        <v>24</v>
      </c>
      <c r="E36" s="800" t="s">
        <v>22</v>
      </c>
      <c r="F36" s="790">
        <v>39</v>
      </c>
      <c r="G36" s="791">
        <v>1.86</v>
      </c>
      <c r="H36" s="792">
        <v>1</v>
      </c>
      <c r="I36" s="575">
        <v>13.4</v>
      </c>
      <c r="J36" s="576">
        <v>42.15</v>
      </c>
      <c r="K36" s="557">
        <f t="shared" si="2"/>
        <v>0.31791221826809019</v>
      </c>
      <c r="L36" s="577">
        <f>SQRT(POWER(G36,2)+POWER(I36,2))*1.96*SQRT(2)</f>
        <v>37.499015863353002</v>
      </c>
      <c r="M36" s="596">
        <v>21</v>
      </c>
      <c r="N36" s="557">
        <f t="shared" si="4"/>
        <v>10.75268817204301</v>
      </c>
      <c r="O36" s="916">
        <f t="shared" si="3"/>
        <v>0</v>
      </c>
      <c r="P36" s="560">
        <f t="shared" si="6"/>
        <v>5.6688976000629969</v>
      </c>
      <c r="Q36" s="793" t="str">
        <f t="shared" si="1"/>
        <v>13s(N2,R1)</v>
      </c>
      <c r="R36" s="538"/>
      <c r="S36" s="537"/>
      <c r="T36" s="537"/>
      <c r="U36" s="537"/>
      <c r="V36" s="537"/>
      <c r="W36" s="538"/>
      <c r="X36" s="538"/>
      <c r="Y36" s="538"/>
      <c r="Z36" s="538"/>
      <c r="AA36" s="537"/>
      <c r="AB36" s="537"/>
      <c r="AC36" s="537"/>
      <c r="AD36" s="537"/>
      <c r="AE36" s="537"/>
      <c r="AF36" s="537"/>
      <c r="AG36" s="537"/>
      <c r="AH36" s="537"/>
      <c r="AI36" s="537"/>
    </row>
    <row r="37" spans="1:35" ht="15.75">
      <c r="A37" s="531"/>
      <c r="B37" s="794">
        <v>36</v>
      </c>
      <c r="C37" s="795" t="s">
        <v>125</v>
      </c>
      <c r="D37" s="812"/>
      <c r="E37" s="806" t="s">
        <v>23</v>
      </c>
      <c r="F37" s="790">
        <v>39</v>
      </c>
      <c r="G37" s="791">
        <v>1.41</v>
      </c>
      <c r="H37" s="792">
        <v>1</v>
      </c>
      <c r="I37" s="579">
        <f>I36</f>
        <v>13.4</v>
      </c>
      <c r="J37" s="580">
        <f>J36</f>
        <v>42.15</v>
      </c>
      <c r="K37" s="563">
        <f t="shared" si="2"/>
        <v>0.31791221826809019</v>
      </c>
      <c r="L37" s="581">
        <f>SQRT((I37*I37)+(G37*G37))*1.96*SQRT(2)</f>
        <v>37.347963290117981</v>
      </c>
      <c r="M37" s="596">
        <v>21</v>
      </c>
      <c r="N37" s="563">
        <f t="shared" si="4"/>
        <v>14.184397163120568</v>
      </c>
      <c r="O37" s="917">
        <f t="shared" si="3"/>
        <v>0</v>
      </c>
      <c r="P37" s="566">
        <f t="shared" si="6"/>
        <v>4.3465963695747041</v>
      </c>
      <c r="Q37" s="798" t="str">
        <f t="shared" si="1"/>
        <v>13s(N2,R1)</v>
      </c>
      <c r="R37" s="538"/>
      <c r="S37" s="537"/>
      <c r="T37" s="537"/>
      <c r="U37" s="537"/>
      <c r="V37" s="537"/>
      <c r="W37" s="538"/>
      <c r="X37" s="538"/>
      <c r="Y37" s="538"/>
      <c r="Z37" s="538"/>
      <c r="AA37" s="537"/>
      <c r="AB37" s="537"/>
      <c r="AC37" s="537"/>
      <c r="AD37" s="537"/>
      <c r="AE37" s="537"/>
      <c r="AF37" s="537"/>
      <c r="AG37" s="537"/>
      <c r="AH37" s="537"/>
      <c r="AI37" s="537"/>
    </row>
    <row r="38" spans="1:35" ht="15.75">
      <c r="A38" s="531"/>
      <c r="B38" s="786">
        <v>37</v>
      </c>
      <c r="C38" s="787" t="s">
        <v>126</v>
      </c>
      <c r="D38" s="807" t="s">
        <v>24</v>
      </c>
      <c r="E38" s="800" t="s">
        <v>22</v>
      </c>
      <c r="F38" s="790">
        <v>39</v>
      </c>
      <c r="G38" s="791">
        <v>2.0299999999999998</v>
      </c>
      <c r="H38" s="792">
        <v>1</v>
      </c>
      <c r="I38" s="575">
        <v>32.200000000000003</v>
      </c>
      <c r="J38" s="576">
        <v>31.8</v>
      </c>
      <c r="K38" s="557">
        <f t="shared" si="2"/>
        <v>1.0125786163522013</v>
      </c>
      <c r="L38" s="577">
        <f>SQRT(POWER(G38,2)+POWER(I38,2))*1.96*SQRT(2)</f>
        <v>89.431039281001318</v>
      </c>
      <c r="M38" s="597">
        <v>20</v>
      </c>
      <c r="N38" s="557">
        <f t="shared" si="4"/>
        <v>9.3596059113300498</v>
      </c>
      <c r="O38" s="916">
        <f t="shared" si="3"/>
        <v>1.8873791418627661E-13</v>
      </c>
      <c r="P38" s="560">
        <f t="shared" si="6"/>
        <v>6.171555719589672</v>
      </c>
      <c r="Q38" s="793" t="str">
        <f t="shared" si="1"/>
        <v>13s(N2,R1)</v>
      </c>
      <c r="R38" s="538"/>
      <c r="S38" s="537"/>
      <c r="T38" s="537"/>
      <c r="U38" s="537"/>
      <c r="V38" s="537"/>
      <c r="W38" s="538"/>
      <c r="X38" s="538"/>
      <c r="Y38" s="538"/>
      <c r="Z38" s="538"/>
      <c r="AA38" s="537"/>
      <c r="AB38" s="537"/>
      <c r="AC38" s="537"/>
      <c r="AD38" s="537"/>
      <c r="AE38" s="537"/>
      <c r="AF38" s="537"/>
      <c r="AG38" s="537"/>
      <c r="AH38" s="537"/>
      <c r="AI38" s="537"/>
    </row>
    <row r="39" spans="1:35" ht="15.75">
      <c r="A39" s="531"/>
      <c r="B39" s="794">
        <v>38</v>
      </c>
      <c r="C39" s="795" t="s">
        <v>126</v>
      </c>
      <c r="D39" s="812"/>
      <c r="E39" s="806" t="s">
        <v>23</v>
      </c>
      <c r="F39" s="790">
        <v>39</v>
      </c>
      <c r="G39" s="791">
        <v>1.73</v>
      </c>
      <c r="H39" s="792">
        <v>1</v>
      </c>
      <c r="I39" s="579">
        <f>I38</f>
        <v>32.200000000000003</v>
      </c>
      <c r="J39" s="580">
        <f>J38</f>
        <v>31.8</v>
      </c>
      <c r="K39" s="563">
        <f t="shared" si="2"/>
        <v>1.0125786163522013</v>
      </c>
      <c r="L39" s="581">
        <f>SQRT((I39*I39)+(G39*G39))*1.96*SQRT(2)</f>
        <v>89.382571775934053</v>
      </c>
      <c r="M39" s="598">
        <v>20</v>
      </c>
      <c r="N39" s="563">
        <f t="shared" si="4"/>
        <v>10.982658959537572</v>
      </c>
      <c r="O39" s="917">
        <f t="shared" si="3"/>
        <v>0</v>
      </c>
      <c r="P39" s="566">
        <f t="shared" si="6"/>
        <v>5.2854611908517501</v>
      </c>
      <c r="Q39" s="798" t="str">
        <f t="shared" si="1"/>
        <v>13s(N2,R1)</v>
      </c>
      <c r="R39" s="538"/>
      <c r="S39" s="537"/>
      <c r="T39" s="537"/>
      <c r="U39" s="537"/>
      <c r="V39" s="537"/>
      <c r="W39" s="538"/>
      <c r="X39" s="538"/>
      <c r="Y39" s="538"/>
      <c r="Z39" s="538"/>
      <c r="AA39" s="537"/>
      <c r="AB39" s="537"/>
      <c r="AC39" s="537"/>
      <c r="AD39" s="537"/>
      <c r="AE39" s="537"/>
      <c r="AF39" s="537"/>
      <c r="AG39" s="537"/>
      <c r="AH39" s="537"/>
      <c r="AI39" s="537"/>
    </row>
    <row r="40" spans="1:35" ht="15.75">
      <c r="A40" s="531"/>
      <c r="B40" s="786">
        <v>39</v>
      </c>
      <c r="C40" s="787" t="s">
        <v>127</v>
      </c>
      <c r="D40" s="807" t="s">
        <v>21</v>
      </c>
      <c r="E40" s="800" t="s">
        <v>22</v>
      </c>
      <c r="F40" s="790">
        <v>40</v>
      </c>
      <c r="G40" s="791">
        <v>3.91</v>
      </c>
      <c r="H40" s="792">
        <v>1</v>
      </c>
      <c r="I40" s="575">
        <v>8.15</v>
      </c>
      <c r="J40" s="576">
        <v>10.8</v>
      </c>
      <c r="K40" s="557">
        <f t="shared" si="2"/>
        <v>0.75462962962962965</v>
      </c>
      <c r="L40" s="577">
        <f>SQRT(POWER(G40,2)+POWER(I40,2))*1.96*SQRT(2)</f>
        <v>25.055915108413021</v>
      </c>
      <c r="M40" s="590">
        <v>15.16</v>
      </c>
      <c r="N40" s="557">
        <f t="shared" si="4"/>
        <v>3.621483375959079</v>
      </c>
      <c r="O40" s="916">
        <f t="shared" si="3"/>
        <v>1.6940572727577543</v>
      </c>
      <c r="P40" s="560">
        <f t="shared" si="6"/>
        <v>11.772548577092389</v>
      </c>
      <c r="Q40" s="793" t="str">
        <f t="shared" si="1"/>
        <v>13s/22s/R4s/41s/8x(N4R2/N2R4)</v>
      </c>
      <c r="R40" s="538"/>
      <c r="S40" s="537"/>
      <c r="T40" s="537"/>
      <c r="U40" s="537"/>
      <c r="V40" s="537"/>
      <c r="W40" s="538"/>
      <c r="X40" s="538"/>
      <c r="Y40" s="538"/>
      <c r="Z40" s="538"/>
      <c r="AA40" s="537"/>
      <c r="AB40" s="537"/>
      <c r="AC40" s="537"/>
      <c r="AD40" s="537"/>
      <c r="AE40" s="537"/>
      <c r="AF40" s="537"/>
      <c r="AG40" s="537"/>
      <c r="AH40" s="537"/>
      <c r="AI40" s="537"/>
    </row>
    <row r="41" spans="1:35" ht="15.75">
      <c r="A41" s="531"/>
      <c r="B41" s="794">
        <v>40</v>
      </c>
      <c r="C41" s="795" t="s">
        <v>127</v>
      </c>
      <c r="D41" s="812"/>
      <c r="E41" s="806" t="s">
        <v>23</v>
      </c>
      <c r="F41" s="790">
        <v>40</v>
      </c>
      <c r="G41" s="791">
        <v>1.91</v>
      </c>
      <c r="H41" s="792">
        <v>1</v>
      </c>
      <c r="I41" s="579">
        <f>I40</f>
        <v>8.15</v>
      </c>
      <c r="J41" s="580">
        <f>J40</f>
        <v>10.8</v>
      </c>
      <c r="K41" s="563">
        <f t="shared" si="2"/>
        <v>0.75462962962962965</v>
      </c>
      <c r="L41" s="581">
        <f>SQRT((I41*I41)+(G41*G41))*1.96*SQRT(2)</f>
        <v>23.202724708964681</v>
      </c>
      <c r="M41" s="591">
        <v>15.16</v>
      </c>
      <c r="N41" s="563">
        <f t="shared" si="4"/>
        <v>7.4136125654450264</v>
      </c>
      <c r="O41" s="917">
        <f t="shared" si="3"/>
        <v>1.6734230667836414E-7</v>
      </c>
      <c r="P41" s="566">
        <f t="shared" si="6"/>
        <v>5.8166055393158649</v>
      </c>
      <c r="Q41" s="798" t="str">
        <f t="shared" si="1"/>
        <v>13s(N2,R1)</v>
      </c>
      <c r="R41" s="538"/>
      <c r="S41" s="537"/>
      <c r="T41" s="537"/>
      <c r="U41" s="537"/>
      <c r="V41" s="537"/>
      <c r="W41" s="538"/>
      <c r="X41" s="538"/>
      <c r="Y41" s="538"/>
      <c r="Z41" s="538"/>
      <c r="AA41" s="537"/>
      <c r="AB41" s="537"/>
      <c r="AC41" s="537"/>
      <c r="AD41" s="537"/>
      <c r="AE41" s="537"/>
      <c r="AF41" s="537"/>
      <c r="AG41" s="537"/>
      <c r="AH41" s="537"/>
      <c r="AI41" s="537"/>
    </row>
    <row r="42" spans="1:35" ht="15.75">
      <c r="A42" s="531"/>
      <c r="B42" s="786">
        <v>41</v>
      </c>
      <c r="C42" s="787" t="s">
        <v>128</v>
      </c>
      <c r="D42" s="807" t="s">
        <v>21</v>
      </c>
      <c r="E42" s="800" t="s">
        <v>22</v>
      </c>
      <c r="F42" s="790">
        <v>40</v>
      </c>
      <c r="G42" s="791">
        <v>2.4300000000000002</v>
      </c>
      <c r="H42" s="792">
        <v>2</v>
      </c>
      <c r="I42" s="575">
        <v>2.75</v>
      </c>
      <c r="J42" s="576">
        <v>4.7</v>
      </c>
      <c r="K42" s="557">
        <f t="shared" si="2"/>
        <v>0.58510638297872342</v>
      </c>
      <c r="L42" s="577">
        <f>SQRT(POWER(G42,2)+POWER(I42,2))*1.96*SQRT(2)</f>
        <v>10.172154524976508</v>
      </c>
      <c r="M42" s="559">
        <v>10</v>
      </c>
      <c r="N42" s="557">
        <f t="shared" si="4"/>
        <v>3.2921810699588474</v>
      </c>
      <c r="O42" s="916">
        <f t="shared" si="3"/>
        <v>3.6551982975519204</v>
      </c>
      <c r="P42" s="560">
        <f t="shared" si="6"/>
        <v>7.559371667010427</v>
      </c>
      <c r="Q42" s="793" t="str">
        <f t="shared" si="1"/>
        <v>13s/22s/R4s/41s/8x(N4R2/N2R4)</v>
      </c>
      <c r="R42" s="538"/>
      <c r="S42" s="537"/>
      <c r="T42" s="537"/>
      <c r="U42" s="537"/>
      <c r="V42" s="537"/>
      <c r="W42" s="538"/>
      <c r="X42" s="538"/>
      <c r="Y42" s="538"/>
      <c r="Z42" s="538"/>
      <c r="AA42" s="537"/>
      <c r="AB42" s="537"/>
      <c r="AC42" s="537"/>
      <c r="AD42" s="537"/>
      <c r="AE42" s="537"/>
      <c r="AF42" s="537"/>
      <c r="AG42" s="537"/>
      <c r="AH42" s="537"/>
      <c r="AI42" s="537"/>
    </row>
    <row r="43" spans="1:35" ht="15.75">
      <c r="A43" s="531"/>
      <c r="B43" s="794">
        <v>42</v>
      </c>
      <c r="C43" s="795" t="s">
        <v>128</v>
      </c>
      <c r="D43" s="812"/>
      <c r="E43" s="806" t="s">
        <v>23</v>
      </c>
      <c r="F43" s="790">
        <v>40</v>
      </c>
      <c r="G43" s="791">
        <v>2.02</v>
      </c>
      <c r="H43" s="792">
        <v>1</v>
      </c>
      <c r="I43" s="579">
        <f>I42</f>
        <v>2.75</v>
      </c>
      <c r="J43" s="580">
        <f>J42</f>
        <v>4.7</v>
      </c>
      <c r="K43" s="563">
        <f t="shared" si="2"/>
        <v>0.58510638297872342</v>
      </c>
      <c r="L43" s="581">
        <f>SQRT((I43*I43)+(G43*G43))*1.96*SQRT(2)</f>
        <v>9.4580510296783675</v>
      </c>
      <c r="M43" s="565">
        <v>10</v>
      </c>
      <c r="N43" s="563">
        <f t="shared" si="4"/>
        <v>4.4554455445544559</v>
      </c>
      <c r="O43" s="917">
        <f t="shared" si="3"/>
        <v>0.15610890411497103</v>
      </c>
      <c r="P43" s="566">
        <f t="shared" si="6"/>
        <v>6.1419540864451276</v>
      </c>
      <c r="Q43" s="798" t="str">
        <f t="shared" si="1"/>
        <v>13s/22s/R4s/41s(N4,R1/N2,R2)</v>
      </c>
      <c r="R43" s="538"/>
      <c r="S43" s="537"/>
      <c r="T43" s="537"/>
      <c r="U43" s="537"/>
      <c r="V43" s="537"/>
      <c r="W43" s="538"/>
      <c r="X43" s="538"/>
      <c r="Y43" s="538"/>
      <c r="Z43" s="538"/>
      <c r="AA43" s="537"/>
      <c r="AB43" s="537"/>
      <c r="AC43" s="537"/>
      <c r="AD43" s="537"/>
      <c r="AE43" s="537"/>
      <c r="AF43" s="537"/>
      <c r="AG43" s="537"/>
      <c r="AH43" s="537"/>
      <c r="AI43" s="537"/>
    </row>
    <row r="44" spans="1:35" ht="15.75">
      <c r="A44" s="531"/>
      <c r="B44" s="786">
        <v>43</v>
      </c>
      <c r="C44" s="787" t="s">
        <v>129</v>
      </c>
      <c r="D44" s="807" t="s">
        <v>21</v>
      </c>
      <c r="E44" s="800" t="s">
        <v>22</v>
      </c>
      <c r="F44" s="790">
        <v>40</v>
      </c>
      <c r="G44" s="791">
        <v>2.35</v>
      </c>
      <c r="H44" s="792">
        <v>0</v>
      </c>
      <c r="I44" s="575">
        <v>5.95</v>
      </c>
      <c r="J44" s="576">
        <v>15.3</v>
      </c>
      <c r="K44" s="557">
        <f t="shared" si="2"/>
        <v>0.3888888888888889</v>
      </c>
      <c r="L44" s="577">
        <f>SQRT(POWER(G44,2)+POWER(I44,2))*1.96*SQRT(2)</f>
        <v>17.732314005791803</v>
      </c>
      <c r="M44" s="588">
        <v>13</v>
      </c>
      <c r="N44" s="557">
        <f t="shared" si="4"/>
        <v>5.5319148936170208</v>
      </c>
      <c r="O44" s="916">
        <f t="shared" si="3"/>
        <v>2.7662111528936606E-3</v>
      </c>
      <c r="P44" s="560">
        <f t="shared" si="6"/>
        <v>7.0500000000000007</v>
      </c>
      <c r="Q44" s="793" t="str">
        <f t="shared" si="1"/>
        <v>13s/22s/R4s(N2,R1)</v>
      </c>
      <c r="R44" s="538"/>
      <c r="S44" s="537"/>
      <c r="T44" s="537"/>
      <c r="U44" s="537"/>
      <c r="V44" s="537"/>
      <c r="W44" s="537"/>
      <c r="X44" s="538"/>
      <c r="Y44" s="538"/>
      <c r="Z44" s="538"/>
      <c r="AA44" s="537"/>
      <c r="AB44" s="537"/>
      <c r="AC44" s="537"/>
      <c r="AD44" s="537"/>
      <c r="AE44" s="537"/>
      <c r="AF44" s="537"/>
      <c r="AG44" s="537"/>
      <c r="AH44" s="537"/>
      <c r="AI44" s="537"/>
    </row>
    <row r="45" spans="1:35" ht="15.75">
      <c r="A45" s="531"/>
      <c r="B45" s="794">
        <v>44</v>
      </c>
      <c r="C45" s="795" t="s">
        <v>129</v>
      </c>
      <c r="D45" s="812"/>
      <c r="E45" s="806" t="s">
        <v>23</v>
      </c>
      <c r="F45" s="790">
        <v>40</v>
      </c>
      <c r="G45" s="791">
        <v>1.47</v>
      </c>
      <c r="H45" s="792">
        <v>0</v>
      </c>
      <c r="I45" s="579">
        <f>I44</f>
        <v>5.95</v>
      </c>
      <c r="J45" s="580">
        <f>J44</f>
        <v>15.3</v>
      </c>
      <c r="K45" s="563">
        <f t="shared" si="2"/>
        <v>0.3888888888888889</v>
      </c>
      <c r="L45" s="581">
        <f>SQRT((I45*I45)+(G45*G45))*1.96*SQRT(2)</f>
        <v>16.988440625319324</v>
      </c>
      <c r="M45" s="589">
        <v>13</v>
      </c>
      <c r="N45" s="563">
        <f t="shared" si="4"/>
        <v>8.8435374149659864</v>
      </c>
      <c r="O45" s="917">
        <f t="shared" si="3"/>
        <v>1.0402789740737717E-11</v>
      </c>
      <c r="P45" s="566">
        <f t="shared" si="6"/>
        <v>4.4099999999999993</v>
      </c>
      <c r="Q45" s="798" t="str">
        <f t="shared" si="1"/>
        <v>13s(N2,R1)</v>
      </c>
      <c r="R45" s="538"/>
      <c r="S45" s="537"/>
      <c r="T45" s="537"/>
      <c r="U45" s="537"/>
      <c r="V45" s="537"/>
      <c r="W45" s="538"/>
      <c r="X45" s="538"/>
      <c r="Y45" s="538"/>
      <c r="Z45" s="538"/>
      <c r="AA45" s="537"/>
      <c r="AB45" s="537"/>
      <c r="AC45" s="537"/>
      <c r="AD45" s="537"/>
      <c r="AE45" s="537"/>
      <c r="AF45" s="537"/>
      <c r="AG45" s="537"/>
      <c r="AH45" s="537"/>
      <c r="AI45" s="537"/>
    </row>
    <row r="46" spans="1:35" ht="15.75">
      <c r="A46" s="531"/>
      <c r="B46" s="786">
        <v>45</v>
      </c>
      <c r="C46" s="787" t="s">
        <v>130</v>
      </c>
      <c r="D46" s="807" t="s">
        <v>21</v>
      </c>
      <c r="E46" s="800" t="s">
        <v>22</v>
      </c>
      <c r="F46" s="790">
        <v>40</v>
      </c>
      <c r="G46" s="791">
        <v>2.76</v>
      </c>
      <c r="H46" s="792">
        <v>0</v>
      </c>
      <c r="I46" s="575">
        <v>19.899999999999999</v>
      </c>
      <c r="J46" s="576">
        <v>32.700000000000003</v>
      </c>
      <c r="K46" s="557">
        <f t="shared" si="2"/>
        <v>0.60856269113149841</v>
      </c>
      <c r="L46" s="577">
        <f>SQRT(POWER(G46,2)+POWER(I46,2))*1.96*SQRT(2)</f>
        <v>55.687984128714866</v>
      </c>
      <c r="M46" s="573">
        <v>12.9</v>
      </c>
      <c r="N46" s="557">
        <f t="shared" si="4"/>
        <v>4.6739130434782616</v>
      </c>
      <c r="O46" s="916">
        <f t="shared" si="3"/>
        <v>7.5199370705436586E-2</v>
      </c>
      <c r="P46" s="560">
        <f t="shared" si="6"/>
        <v>8.2799999999999994</v>
      </c>
      <c r="Q46" s="793" t="str">
        <f t="shared" si="1"/>
        <v>13s/22s/R4s/41s(N4,R1/N2,R2)</v>
      </c>
      <c r="R46" s="538"/>
      <c r="S46" s="537"/>
      <c r="T46" s="537"/>
      <c r="U46" s="537"/>
      <c r="V46" s="537"/>
      <c r="W46" s="538"/>
      <c r="X46" s="538"/>
      <c r="Y46" s="538"/>
      <c r="Z46" s="538"/>
      <c r="AA46" s="537"/>
      <c r="AB46" s="537"/>
      <c r="AC46" s="537"/>
      <c r="AD46" s="537"/>
      <c r="AE46" s="537"/>
      <c r="AF46" s="537"/>
      <c r="AG46" s="537"/>
      <c r="AH46" s="537"/>
      <c r="AI46" s="537"/>
    </row>
    <row r="47" spans="1:35" ht="15.75">
      <c r="A47" s="531"/>
      <c r="B47" s="794">
        <v>46</v>
      </c>
      <c r="C47" s="795" t="s">
        <v>130</v>
      </c>
      <c r="D47" s="812"/>
      <c r="E47" s="806" t="s">
        <v>23</v>
      </c>
      <c r="F47" s="790">
        <v>40</v>
      </c>
      <c r="G47" s="791">
        <v>2.83</v>
      </c>
      <c r="H47" s="792">
        <v>1</v>
      </c>
      <c r="I47" s="579">
        <f>I46</f>
        <v>19.899999999999999</v>
      </c>
      <c r="J47" s="580">
        <f>J46</f>
        <v>32.700000000000003</v>
      </c>
      <c r="K47" s="563">
        <f t="shared" si="2"/>
        <v>0.60856269113149841</v>
      </c>
      <c r="L47" s="581">
        <f>SQRT((I47*I47)+(G47*G47))*1.96*SQRT(2)</f>
        <v>55.714971170054469</v>
      </c>
      <c r="M47" s="574">
        <v>12.9</v>
      </c>
      <c r="N47" s="563">
        <f t="shared" si="4"/>
        <v>4.2049469964664308</v>
      </c>
      <c r="O47" s="917">
        <f t="shared" si="3"/>
        <v>0.34157644451353608</v>
      </c>
      <c r="P47" s="566">
        <f t="shared" si="6"/>
        <v>8.5486899581163893</v>
      </c>
      <c r="Q47" s="798" t="str">
        <f t="shared" si="1"/>
        <v>13s/22s/R4s/41s(N4,R1/N2,R2)</v>
      </c>
      <c r="R47" s="538"/>
      <c r="S47" s="537"/>
      <c r="T47" s="537"/>
      <c r="U47" s="537"/>
      <c r="V47" s="537"/>
      <c r="W47" s="538"/>
      <c r="X47" s="538"/>
      <c r="Y47" s="538"/>
      <c r="Z47" s="538"/>
      <c r="AA47" s="537"/>
      <c r="AB47" s="537"/>
      <c r="AC47" s="537"/>
      <c r="AD47" s="537"/>
      <c r="AE47" s="537"/>
      <c r="AF47" s="537"/>
      <c r="AG47" s="537"/>
      <c r="AH47" s="537"/>
      <c r="AI47" s="537"/>
    </row>
    <row r="48" spans="1:35" ht="15.75">
      <c r="A48" s="531"/>
      <c r="B48" s="786">
        <v>47</v>
      </c>
      <c r="C48" s="787" t="s">
        <v>131</v>
      </c>
      <c r="D48" s="807" t="s">
        <v>21</v>
      </c>
      <c r="E48" s="800" t="s">
        <v>22</v>
      </c>
      <c r="F48" s="790">
        <v>40</v>
      </c>
      <c r="G48" s="791">
        <v>3.3</v>
      </c>
      <c r="H48" s="792">
        <v>1</v>
      </c>
      <c r="I48" s="575">
        <v>7.3</v>
      </c>
      <c r="J48" s="576">
        <v>21.2</v>
      </c>
      <c r="K48" s="557">
        <f t="shared" si="2"/>
        <v>0.34433962264150941</v>
      </c>
      <c r="L48" s="577">
        <f>SQRT(POWER(G48,2)+POWER(I48,2))*1.96*SQRT(2)</f>
        <v>22.206030172005079</v>
      </c>
      <c r="M48" s="578">
        <v>16.3</v>
      </c>
      <c r="N48" s="569">
        <f t="shared" si="4"/>
        <v>4.6363636363636367</v>
      </c>
      <c r="O48" s="916">
        <f t="shared" si="3"/>
        <v>8.5528482121799421E-2</v>
      </c>
      <c r="P48" s="560">
        <f t="shared" si="6"/>
        <v>9.9503768772845973</v>
      </c>
      <c r="Q48" s="793" t="str">
        <f t="shared" si="1"/>
        <v>13s/22s/R4s/41s(N4,R1/N2,R2)</v>
      </c>
      <c r="R48" s="538"/>
      <c r="S48" s="537"/>
      <c r="T48" s="537"/>
      <c r="U48" s="537"/>
      <c r="V48" s="537"/>
      <c r="W48" s="538"/>
      <c r="X48" s="538"/>
      <c r="Y48" s="538"/>
      <c r="Z48" s="538"/>
      <c r="AA48" s="537"/>
      <c r="AB48" s="537"/>
      <c r="AC48" s="537"/>
      <c r="AD48" s="537"/>
      <c r="AE48" s="537"/>
      <c r="AF48" s="537"/>
      <c r="AG48" s="537"/>
      <c r="AH48" s="537"/>
      <c r="AI48" s="537"/>
    </row>
    <row r="49" spans="1:35" ht="15.75">
      <c r="A49" s="531"/>
      <c r="B49" s="794">
        <v>48</v>
      </c>
      <c r="C49" s="795" t="s">
        <v>131</v>
      </c>
      <c r="D49" s="812"/>
      <c r="E49" s="806" t="s">
        <v>23</v>
      </c>
      <c r="F49" s="790">
        <v>40</v>
      </c>
      <c r="G49" s="791">
        <v>2.89</v>
      </c>
      <c r="H49" s="792">
        <v>2</v>
      </c>
      <c r="I49" s="579">
        <f>I48</f>
        <v>7.3</v>
      </c>
      <c r="J49" s="580">
        <f>J48</f>
        <v>21.2</v>
      </c>
      <c r="K49" s="563">
        <f t="shared" si="2"/>
        <v>0.34433962264150941</v>
      </c>
      <c r="L49" s="581">
        <f>SQRT((I49*I49)+(G49*G49))*1.96*SQRT(2)</f>
        <v>21.762550004997117</v>
      </c>
      <c r="M49" s="582">
        <v>16.3</v>
      </c>
      <c r="N49" s="572">
        <f t="shared" si="4"/>
        <v>4.9480968858131487</v>
      </c>
      <c r="O49" s="917">
        <f t="shared" si="3"/>
        <v>2.8227574455030879E-2</v>
      </c>
      <c r="P49" s="566">
        <f t="shared" si="6"/>
        <v>8.8976907116397346</v>
      </c>
      <c r="Q49" s="798" t="str">
        <f t="shared" si="1"/>
        <v>13s/22s/R4s/41s(N4,R1/N2,R2)</v>
      </c>
      <c r="R49" s="538"/>
      <c r="S49" s="537"/>
      <c r="T49" s="537"/>
      <c r="U49" s="537"/>
      <c r="V49" s="537"/>
      <c r="W49" s="538"/>
      <c r="X49" s="538"/>
      <c r="Y49" s="538"/>
      <c r="Z49" s="538"/>
      <c r="AA49" s="537"/>
      <c r="AB49" s="537"/>
      <c r="AC49" s="537"/>
      <c r="AD49" s="537"/>
      <c r="AE49" s="537"/>
      <c r="AF49" s="537"/>
      <c r="AG49" s="537"/>
      <c r="AH49" s="537"/>
      <c r="AI49" s="537"/>
    </row>
    <row r="50" spans="1:35" ht="15.75">
      <c r="A50" s="531"/>
      <c r="B50" s="786">
        <v>49</v>
      </c>
      <c r="C50" s="787" t="s">
        <v>132</v>
      </c>
      <c r="D50" s="807" t="s">
        <v>21</v>
      </c>
      <c r="E50" s="800" t="s">
        <v>22</v>
      </c>
      <c r="F50" s="790">
        <v>40</v>
      </c>
      <c r="G50" s="791">
        <v>3.59</v>
      </c>
      <c r="H50" s="792">
        <v>1</v>
      </c>
      <c r="I50" s="575">
        <v>7.8</v>
      </c>
      <c r="J50" s="576">
        <v>20.399999999999999</v>
      </c>
      <c r="K50" s="557">
        <f t="shared" si="2"/>
        <v>0.38235294117647062</v>
      </c>
      <c r="L50" s="577">
        <f>SQRT(POWER(G50,2)+POWER(I50,2))*1.96*SQRT(2)</f>
        <v>23.800582722278037</v>
      </c>
      <c r="M50" s="599">
        <v>17</v>
      </c>
      <c r="N50" s="557">
        <f t="shared" si="4"/>
        <v>4.4568245125348191</v>
      </c>
      <c r="O50" s="916">
        <f t="shared" si="3"/>
        <v>0.15541248213440939</v>
      </c>
      <c r="P50" s="560">
        <f t="shared" si="6"/>
        <v>10.816325623796651</v>
      </c>
      <c r="Q50" s="793" t="str">
        <f t="shared" si="1"/>
        <v>13s/22s/R4s/41s(N4,R1/N2,R2)</v>
      </c>
      <c r="R50" s="538"/>
      <c r="S50" s="537"/>
      <c r="T50" s="537"/>
      <c r="U50" s="537"/>
      <c r="V50" s="537"/>
      <c r="W50" s="538"/>
      <c r="X50" s="538"/>
      <c r="Y50" s="538"/>
      <c r="Z50" s="538"/>
      <c r="AA50" s="537"/>
      <c r="AB50" s="537"/>
      <c r="AC50" s="537"/>
      <c r="AD50" s="537"/>
      <c r="AE50" s="537"/>
      <c r="AF50" s="537"/>
      <c r="AG50" s="537"/>
      <c r="AH50" s="537"/>
      <c r="AI50" s="537"/>
    </row>
    <row r="51" spans="1:35" ht="15.75">
      <c r="A51" s="531"/>
      <c r="B51" s="794">
        <v>50</v>
      </c>
      <c r="C51" s="795" t="s">
        <v>132</v>
      </c>
      <c r="D51" s="812"/>
      <c r="E51" s="806" t="s">
        <v>23</v>
      </c>
      <c r="F51" s="790">
        <v>40</v>
      </c>
      <c r="G51" s="791">
        <v>3.66</v>
      </c>
      <c r="H51" s="792">
        <v>0</v>
      </c>
      <c r="I51" s="579">
        <f>I50</f>
        <v>7.8</v>
      </c>
      <c r="J51" s="580">
        <f>J50</f>
        <v>20.399999999999999</v>
      </c>
      <c r="K51" s="563">
        <f t="shared" si="2"/>
        <v>0.38235294117647062</v>
      </c>
      <c r="L51" s="581">
        <f>SQRT((I51*I51)+(G51*G51))*1.96*SQRT(2)</f>
        <v>23.882356707829324</v>
      </c>
      <c r="M51" s="582">
        <v>17</v>
      </c>
      <c r="N51" s="563">
        <f t="shared" si="4"/>
        <v>4.6448087431693983</v>
      </c>
      <c r="O51" s="917">
        <f t="shared" si="3"/>
        <v>8.309772111241287E-2</v>
      </c>
      <c r="P51" s="566">
        <f t="shared" si="6"/>
        <v>10.98</v>
      </c>
      <c r="Q51" s="798" t="str">
        <f t="shared" si="1"/>
        <v>13s/22s/R4s/41s(N4,R1/N2,R2)</v>
      </c>
      <c r="R51" s="538"/>
      <c r="S51" s="537"/>
      <c r="T51" s="537"/>
      <c r="U51" s="537"/>
      <c r="V51" s="537"/>
      <c r="W51" s="538"/>
      <c r="X51" s="538"/>
      <c r="Y51" s="538"/>
      <c r="Z51" s="538"/>
      <c r="AA51" s="537"/>
      <c r="AB51" s="537"/>
      <c r="AC51" s="537"/>
      <c r="AD51" s="537"/>
      <c r="AE51" s="537"/>
      <c r="AF51" s="537"/>
      <c r="AG51" s="537"/>
      <c r="AH51" s="537"/>
      <c r="AI51" s="537"/>
    </row>
    <row r="52" spans="1:35" ht="15.75">
      <c r="A52" s="531"/>
      <c r="B52" s="786">
        <v>51</v>
      </c>
      <c r="C52" s="787" t="s">
        <v>133</v>
      </c>
      <c r="D52" s="807" t="s">
        <v>21</v>
      </c>
      <c r="E52" s="800" t="s">
        <v>22</v>
      </c>
      <c r="F52" s="790">
        <v>40</v>
      </c>
      <c r="G52" s="791">
        <v>2.04</v>
      </c>
      <c r="H52" s="792">
        <v>0</v>
      </c>
      <c r="I52" s="575">
        <v>8.6</v>
      </c>
      <c r="J52" s="576">
        <v>17.5</v>
      </c>
      <c r="K52" s="557">
        <f t="shared" si="2"/>
        <v>0.49142857142857138</v>
      </c>
      <c r="L52" s="577">
        <f>SQRT(POWER(G52,2)+POWER(I52,2))*1.96*SQRT(2)</f>
        <v>24.499466874199527</v>
      </c>
      <c r="M52" s="600">
        <v>11.97</v>
      </c>
      <c r="N52" s="569">
        <f t="shared" si="4"/>
        <v>5.8676470588235299</v>
      </c>
      <c r="O52" s="916">
        <f t="shared" si="3"/>
        <v>6.2796115319896373E-4</v>
      </c>
      <c r="P52" s="560">
        <f t="shared" si="6"/>
        <v>6.12</v>
      </c>
      <c r="Q52" s="793" t="str">
        <f t="shared" si="1"/>
        <v>13s/22s/R4s(N2,R1)</v>
      </c>
      <c r="R52" s="538"/>
      <c r="S52" s="537"/>
      <c r="T52" s="537"/>
      <c r="U52" s="537"/>
      <c r="V52" s="537"/>
      <c r="W52" s="538"/>
      <c r="X52" s="538"/>
      <c r="Y52" s="538"/>
      <c r="Z52" s="538"/>
      <c r="AA52" s="537"/>
      <c r="AB52" s="537"/>
      <c r="AC52" s="537"/>
      <c r="AD52" s="537"/>
      <c r="AE52" s="537"/>
      <c r="AF52" s="537"/>
      <c r="AG52" s="537"/>
      <c r="AH52" s="537"/>
      <c r="AI52" s="537"/>
    </row>
    <row r="53" spans="1:35" ht="15.75">
      <c r="A53" s="531"/>
      <c r="B53" s="794">
        <v>52</v>
      </c>
      <c r="C53" s="795" t="s">
        <v>133</v>
      </c>
      <c r="D53" s="812"/>
      <c r="E53" s="806" t="s">
        <v>23</v>
      </c>
      <c r="F53" s="790">
        <v>40</v>
      </c>
      <c r="G53" s="791">
        <v>2.35</v>
      </c>
      <c r="H53" s="792">
        <v>1</v>
      </c>
      <c r="I53" s="579">
        <f>I52</f>
        <v>8.6</v>
      </c>
      <c r="J53" s="580">
        <f>J52</f>
        <v>17.5</v>
      </c>
      <c r="K53" s="563">
        <f t="shared" si="2"/>
        <v>0.49142857142857138</v>
      </c>
      <c r="L53" s="581">
        <f>SQRT((I53*I53)+(G53*G53))*1.96*SQRT(2)</f>
        <v>24.711939300670029</v>
      </c>
      <c r="M53" s="601">
        <v>11.97</v>
      </c>
      <c r="N53" s="572">
        <f t="shared" si="4"/>
        <v>4.6680851063829785</v>
      </c>
      <c r="O53" s="917">
        <f t="shared" si="3"/>
        <v>7.6723296852121425E-2</v>
      </c>
      <c r="P53" s="566">
        <f t="shared" si="6"/>
        <v>7.1205687975048741</v>
      </c>
      <c r="Q53" s="798" t="str">
        <f t="shared" si="1"/>
        <v>13s/22s/R4s/41s(N4,R1/N2,R2)</v>
      </c>
      <c r="R53" s="538"/>
      <c r="S53" s="537"/>
      <c r="T53" s="537"/>
      <c r="U53" s="537"/>
      <c r="V53" s="537"/>
      <c r="W53" s="538"/>
      <c r="X53" s="538"/>
      <c r="Y53" s="538"/>
      <c r="Z53" s="538"/>
      <c r="AA53" s="537"/>
      <c r="AB53" s="537"/>
      <c r="AC53" s="537"/>
      <c r="AD53" s="537"/>
      <c r="AE53" s="537"/>
      <c r="AF53" s="537"/>
      <c r="AG53" s="537"/>
      <c r="AH53" s="537"/>
      <c r="AI53" s="537"/>
    </row>
    <row r="54" spans="1:35" ht="15.75">
      <c r="A54" s="531"/>
      <c r="B54" s="786">
        <v>53</v>
      </c>
      <c r="C54" s="787" t="s">
        <v>134</v>
      </c>
      <c r="D54" s="788" t="s">
        <v>24</v>
      </c>
      <c r="E54" s="800" t="s">
        <v>22</v>
      </c>
      <c r="F54" s="790">
        <v>39</v>
      </c>
      <c r="G54" s="791">
        <v>1.43</v>
      </c>
      <c r="H54" s="792">
        <v>0</v>
      </c>
      <c r="I54" s="575">
        <v>11.7</v>
      </c>
      <c r="J54" s="576">
        <v>29.9</v>
      </c>
      <c r="K54" s="557">
        <f t="shared" si="2"/>
        <v>0.39130434782608697</v>
      </c>
      <c r="L54" s="577">
        <f>SQRT(POWER(G54,2)+POWER(I54,2))*1.96*SQRT(2)</f>
        <v>32.67207712527626</v>
      </c>
      <c r="M54" s="602">
        <v>17.7</v>
      </c>
      <c r="N54" s="557">
        <f t="shared" si="4"/>
        <v>12.377622377622378</v>
      </c>
      <c r="O54" s="916">
        <f t="shared" si="3"/>
        <v>0</v>
      </c>
      <c r="P54" s="560">
        <f t="shared" si="6"/>
        <v>4.2899999999999991</v>
      </c>
      <c r="Q54" s="793" t="str">
        <f t="shared" si="1"/>
        <v>13s(N2,R1)</v>
      </c>
      <c r="R54" s="538"/>
      <c r="S54" s="537"/>
      <c r="T54" s="537"/>
      <c r="U54" s="537"/>
      <c r="V54" s="537"/>
      <c r="W54" s="538"/>
      <c r="X54" s="538"/>
      <c r="Y54" s="538"/>
      <c r="Z54" s="538"/>
      <c r="AA54" s="537"/>
      <c r="AB54" s="537"/>
      <c r="AC54" s="537"/>
      <c r="AD54" s="537"/>
      <c r="AE54" s="537"/>
      <c r="AF54" s="537"/>
      <c r="AG54" s="537"/>
      <c r="AH54" s="537"/>
      <c r="AI54" s="537"/>
    </row>
    <row r="55" spans="1:35" ht="15.75">
      <c r="A55" s="531"/>
      <c r="B55" s="794">
        <v>54</v>
      </c>
      <c r="C55" s="795" t="s">
        <v>134</v>
      </c>
      <c r="D55" s="794"/>
      <c r="E55" s="806" t="s">
        <v>23</v>
      </c>
      <c r="F55" s="790">
        <v>39</v>
      </c>
      <c r="G55" s="791">
        <v>1.25</v>
      </c>
      <c r="H55" s="792">
        <v>1</v>
      </c>
      <c r="I55" s="579">
        <f>I54</f>
        <v>11.7</v>
      </c>
      <c r="J55" s="580">
        <f>J54</f>
        <v>29.9</v>
      </c>
      <c r="K55" s="563">
        <f t="shared" si="2"/>
        <v>0.39130434782608697</v>
      </c>
      <c r="L55" s="581">
        <f>SQRT((I55*I55)+(G55*G55))*1.96*SQRT(2)</f>
        <v>32.61530695854325</v>
      </c>
      <c r="M55" s="586">
        <v>17.7</v>
      </c>
      <c r="N55" s="563">
        <f t="shared" si="4"/>
        <v>13.36</v>
      </c>
      <c r="O55" s="917">
        <f t="shared" si="3"/>
        <v>0</v>
      </c>
      <c r="P55" s="566">
        <f t="shared" si="6"/>
        <v>3.8810436740650061</v>
      </c>
      <c r="Q55" s="798" t="str">
        <f t="shared" si="1"/>
        <v>13s(N2,R1)</v>
      </c>
      <c r="R55" s="538"/>
      <c r="S55" s="537"/>
      <c r="T55" s="537"/>
      <c r="U55" s="537"/>
      <c r="V55" s="537"/>
      <c r="W55" s="538"/>
      <c r="X55" s="538"/>
      <c r="Y55" s="538"/>
      <c r="Z55" s="538"/>
      <c r="AA55" s="537"/>
      <c r="AB55" s="537"/>
      <c r="AC55" s="537"/>
      <c r="AD55" s="537"/>
      <c r="AE55" s="537"/>
      <c r="AF55" s="537"/>
      <c r="AG55" s="537"/>
      <c r="AH55" s="537"/>
      <c r="AI55" s="537"/>
    </row>
    <row r="56" spans="1:35" ht="15.75">
      <c r="A56" s="531"/>
      <c r="B56" s="786">
        <v>55</v>
      </c>
      <c r="C56" s="787" t="s">
        <v>135</v>
      </c>
      <c r="D56" s="807" t="s">
        <v>24</v>
      </c>
      <c r="E56" s="800" t="s">
        <v>22</v>
      </c>
      <c r="F56" s="790">
        <v>39</v>
      </c>
      <c r="G56" s="791">
        <v>1.99</v>
      </c>
      <c r="H56" s="801">
        <v>1</v>
      </c>
      <c r="I56" s="575">
        <v>22.8</v>
      </c>
      <c r="J56" s="576">
        <v>40</v>
      </c>
      <c r="K56" s="557">
        <f t="shared" si="2"/>
        <v>0.57000000000000006</v>
      </c>
      <c r="L56" s="577">
        <f>SQRT(POWER(G56,2)+POWER(I56,2))*1.96*SQRT(2)</f>
        <v>63.43863907998027</v>
      </c>
      <c r="M56" s="573">
        <v>15.16</v>
      </c>
      <c r="N56" s="557">
        <f t="shared" si="4"/>
        <v>7.1155778894472359</v>
      </c>
      <c r="O56" s="916">
        <f t="shared" si="3"/>
        <v>9.795319111383094E-7</v>
      </c>
      <c r="P56" s="560">
        <f t="shared" si="6"/>
        <v>6.0531727218046569</v>
      </c>
      <c r="Q56" s="793" t="str">
        <f t="shared" si="1"/>
        <v>13s(N2,R1)</v>
      </c>
      <c r="R56" s="538"/>
      <c r="S56" s="537"/>
      <c r="T56" s="537"/>
      <c r="U56" s="537"/>
      <c r="V56" s="537"/>
      <c r="W56" s="538"/>
      <c r="X56" s="538"/>
      <c r="Y56" s="538"/>
      <c r="Z56" s="538"/>
      <c r="AA56" s="537"/>
      <c r="AB56" s="537"/>
      <c r="AC56" s="537"/>
      <c r="AD56" s="537"/>
      <c r="AE56" s="537"/>
      <c r="AF56" s="537"/>
      <c r="AG56" s="537"/>
      <c r="AH56" s="537"/>
      <c r="AI56" s="537"/>
    </row>
    <row r="57" spans="1:35" ht="15.75">
      <c r="A57" s="531"/>
      <c r="B57" s="794">
        <v>56</v>
      </c>
      <c r="C57" s="795" t="s">
        <v>135</v>
      </c>
      <c r="D57" s="812"/>
      <c r="E57" s="806" t="s">
        <v>23</v>
      </c>
      <c r="F57" s="790">
        <v>39</v>
      </c>
      <c r="G57" s="791">
        <v>1.73</v>
      </c>
      <c r="H57" s="801">
        <v>1</v>
      </c>
      <c r="I57" s="579">
        <f>I56</f>
        <v>22.8</v>
      </c>
      <c r="J57" s="580">
        <f>J56</f>
        <v>40</v>
      </c>
      <c r="K57" s="563">
        <f t="shared" si="2"/>
        <v>0.57000000000000006</v>
      </c>
      <c r="L57" s="581">
        <f>SQRT((I57*I57)+(G57*G57))*1.96*SQRT(2)</f>
        <v>63.380042105382046</v>
      </c>
      <c r="M57" s="574">
        <v>15.16</v>
      </c>
      <c r="N57" s="563">
        <f t="shared" si="4"/>
        <v>8.1849710982658959</v>
      </c>
      <c r="O57" s="917">
        <f t="shared" si="3"/>
        <v>1.1548539902150878E-9</v>
      </c>
      <c r="P57" s="566">
        <f t="shared" si="6"/>
        <v>5.2854611908517501</v>
      </c>
      <c r="Q57" s="798" t="str">
        <f t="shared" si="1"/>
        <v>13s(N2,R1)</v>
      </c>
      <c r="R57" s="538"/>
      <c r="S57" s="537"/>
      <c r="T57" s="537"/>
      <c r="U57" s="537"/>
      <c r="V57" s="537"/>
      <c r="W57" s="538"/>
      <c r="X57" s="538"/>
      <c r="Y57" s="538"/>
      <c r="Z57" s="538"/>
      <c r="AA57" s="537"/>
      <c r="AB57" s="537"/>
      <c r="AC57" s="537"/>
      <c r="AD57" s="537"/>
      <c r="AE57" s="537"/>
      <c r="AF57" s="537"/>
      <c r="AG57" s="537"/>
      <c r="AH57" s="537"/>
      <c r="AI57" s="537"/>
    </row>
    <row r="58" spans="1:35" ht="15.75">
      <c r="A58" s="531"/>
      <c r="B58" s="786">
        <v>57</v>
      </c>
      <c r="C58" s="787" t="s">
        <v>136</v>
      </c>
      <c r="D58" s="807" t="s">
        <v>24</v>
      </c>
      <c r="E58" s="800" t="s">
        <v>22</v>
      </c>
      <c r="F58" s="813">
        <v>39</v>
      </c>
      <c r="G58" s="814">
        <v>2.21</v>
      </c>
      <c r="H58" s="815">
        <v>2</v>
      </c>
      <c r="I58" s="575">
        <v>19.7</v>
      </c>
      <c r="J58" s="576">
        <v>24.3</v>
      </c>
      <c r="K58" s="557">
        <f t="shared" si="2"/>
        <v>0.81069958847736623</v>
      </c>
      <c r="L58" s="577">
        <f>SQRT(POWER(G58,2)+POWER(I58,2))*1.96*SQRT(2)</f>
        <v>54.948144692245982</v>
      </c>
      <c r="M58" s="592">
        <v>20</v>
      </c>
      <c r="N58" s="557">
        <f t="shared" si="4"/>
        <v>8.1447963800904972</v>
      </c>
      <c r="O58" s="916">
        <f t="shared" si="3"/>
        <v>1.5181855772539166E-9</v>
      </c>
      <c r="P58" s="560">
        <f t="shared" si="6"/>
        <v>6.9250920571498549</v>
      </c>
      <c r="Q58" s="793" t="str">
        <f t="shared" si="1"/>
        <v>13s(N2,R1)</v>
      </c>
      <c r="R58" s="816"/>
      <c r="S58" s="537"/>
      <c r="T58" s="537"/>
      <c r="U58" s="537"/>
      <c r="V58" s="537"/>
      <c r="W58" s="538"/>
      <c r="X58" s="538"/>
      <c r="Y58" s="538"/>
      <c r="Z58" s="538"/>
      <c r="AA58" s="537"/>
      <c r="AB58" s="537"/>
      <c r="AC58" s="537"/>
      <c r="AD58" s="537"/>
      <c r="AE58" s="537"/>
      <c r="AF58" s="537"/>
      <c r="AG58" s="537"/>
      <c r="AH58" s="537"/>
      <c r="AI58" s="537"/>
    </row>
    <row r="59" spans="1:35" ht="15.75">
      <c r="A59" s="531"/>
      <c r="B59" s="794">
        <v>58</v>
      </c>
      <c r="C59" s="795" t="s">
        <v>136</v>
      </c>
      <c r="D59" s="794"/>
      <c r="E59" s="817" t="s">
        <v>23</v>
      </c>
      <c r="F59" s="813">
        <v>39</v>
      </c>
      <c r="G59" s="814">
        <v>1.94</v>
      </c>
      <c r="H59" s="815">
        <v>2</v>
      </c>
      <c r="I59" s="579">
        <f>I58</f>
        <v>19.7</v>
      </c>
      <c r="J59" s="580">
        <f>J58</f>
        <v>24.3</v>
      </c>
      <c r="K59" s="563">
        <f t="shared" si="2"/>
        <v>0.81069958847736623</v>
      </c>
      <c r="L59" s="581">
        <f>SQRT((I59*I59)+(G59*G59))*1.96*SQRT(2)</f>
        <v>54.869751042992718</v>
      </c>
      <c r="M59" s="592">
        <v>20</v>
      </c>
      <c r="N59" s="563">
        <f t="shared" si="4"/>
        <v>9.2783505154639183</v>
      </c>
      <c r="O59" s="917">
        <f t="shared" si="3"/>
        <v>3.6637359812630166E-13</v>
      </c>
      <c r="P59" s="566">
        <f t="shared" si="6"/>
        <v>6.1540555733597335</v>
      </c>
      <c r="Q59" s="818" t="str">
        <f t="shared" si="1"/>
        <v>13s(N2,R1)</v>
      </c>
      <c r="R59" s="538"/>
      <c r="S59" s="537"/>
      <c r="T59" s="537"/>
      <c r="U59" s="537"/>
      <c r="V59" s="537"/>
      <c r="W59" s="538"/>
      <c r="X59" s="538"/>
      <c r="Y59" s="538"/>
      <c r="Z59" s="538"/>
      <c r="AA59" s="537"/>
      <c r="AB59" s="537"/>
      <c r="AC59" s="537"/>
      <c r="AD59" s="537"/>
      <c r="AE59" s="537"/>
      <c r="AF59" s="537"/>
      <c r="AG59" s="537"/>
      <c r="AH59" s="537"/>
      <c r="AI59" s="537"/>
    </row>
    <row r="60" spans="1:35" ht="15.75">
      <c r="A60" s="531"/>
      <c r="B60" s="819">
        <v>59</v>
      </c>
      <c r="C60" s="820" t="s">
        <v>137</v>
      </c>
      <c r="D60" s="821" t="s">
        <v>27</v>
      </c>
      <c r="E60" s="822" t="s">
        <v>22</v>
      </c>
      <c r="F60" s="823">
        <v>42</v>
      </c>
      <c r="G60" s="824">
        <v>1.55</v>
      </c>
      <c r="H60" s="825">
        <v>0</v>
      </c>
      <c r="I60" s="603">
        <v>4.5999999999999996</v>
      </c>
      <c r="J60" s="604">
        <v>5.6</v>
      </c>
      <c r="K60" s="605">
        <f t="shared" si="2"/>
        <v>0.8214285714285714</v>
      </c>
      <c r="L60" s="606">
        <f t="shared" ref="L60:L102" si="7">SQRT(POWER(G60,2)+POWER(I60,2))*1.96*SQRT(2)</f>
        <v>13.45493961339106</v>
      </c>
      <c r="M60" s="607">
        <v>8</v>
      </c>
      <c r="N60" s="605">
        <f t="shared" si="4"/>
        <v>5.161290322580645</v>
      </c>
      <c r="O60" s="916">
        <f t="shared" si="3"/>
        <v>1.2547409649654728E-2</v>
      </c>
      <c r="P60" s="608">
        <f t="shared" si="6"/>
        <v>4.6500000000000004</v>
      </c>
      <c r="Q60" s="793" t="str">
        <f t="shared" si="1"/>
        <v>13s/22s/R4s(N2,R1)</v>
      </c>
      <c r="R60" s="538"/>
      <c r="S60" s="537"/>
      <c r="T60" s="537"/>
      <c r="U60" s="537"/>
      <c r="V60" s="537"/>
      <c r="W60" s="538"/>
      <c r="X60" s="538"/>
      <c r="Y60" s="538"/>
      <c r="Z60" s="538"/>
      <c r="AA60" s="537"/>
      <c r="AB60" s="537"/>
      <c r="AC60" s="537"/>
      <c r="AD60" s="537"/>
      <c r="AE60" s="537"/>
      <c r="AF60" s="537"/>
      <c r="AG60" s="537"/>
      <c r="AH60" s="537"/>
      <c r="AI60" s="537"/>
    </row>
    <row r="61" spans="1:35" ht="15.75">
      <c r="A61" s="529"/>
      <c r="B61" s="827">
        <v>60</v>
      </c>
      <c r="C61" s="828" t="s">
        <v>137</v>
      </c>
      <c r="D61" s="829"/>
      <c r="E61" s="830" t="s">
        <v>23</v>
      </c>
      <c r="F61" s="823">
        <v>42</v>
      </c>
      <c r="G61" s="824">
        <v>1.51</v>
      </c>
      <c r="H61" s="825">
        <v>1</v>
      </c>
      <c r="I61" s="609">
        <v>4.5999999999999996</v>
      </c>
      <c r="J61" s="610">
        <v>5.6</v>
      </c>
      <c r="K61" s="611">
        <f t="shared" si="2"/>
        <v>0.8214285714285714</v>
      </c>
      <c r="L61" s="612">
        <f t="shared" si="7"/>
        <v>13.419946956676094</v>
      </c>
      <c r="M61" s="613">
        <v>8</v>
      </c>
      <c r="N61" s="611">
        <f t="shared" si="4"/>
        <v>4.6357615894039732</v>
      </c>
      <c r="O61" s="917">
        <f t="shared" si="3"/>
        <v>8.5704242728235069E-2</v>
      </c>
      <c r="P61" s="614">
        <f t="shared" si="6"/>
        <v>4.639062405271134</v>
      </c>
      <c r="Q61" s="798" t="str">
        <f t="shared" si="1"/>
        <v>13s/22s/R4s/41s(N4,R1/N2,R2)</v>
      </c>
      <c r="R61" s="538"/>
      <c r="S61" s="537"/>
      <c r="T61" s="537"/>
      <c r="U61" s="537"/>
      <c r="V61" s="537"/>
      <c r="W61" s="538"/>
      <c r="X61" s="538"/>
      <c r="Y61" s="538"/>
      <c r="Z61" s="538"/>
      <c r="AA61" s="537"/>
      <c r="AB61" s="537"/>
      <c r="AC61" s="537"/>
      <c r="AD61" s="537"/>
      <c r="AE61" s="537"/>
      <c r="AF61" s="537"/>
      <c r="AG61" s="537"/>
      <c r="AH61" s="537"/>
      <c r="AI61" s="537"/>
    </row>
    <row r="62" spans="1:35" ht="15.75">
      <c r="A62" s="529"/>
      <c r="B62" s="819">
        <v>61</v>
      </c>
      <c r="C62" s="820" t="s">
        <v>138</v>
      </c>
      <c r="D62" s="819" t="s">
        <v>27</v>
      </c>
      <c r="E62" s="822" t="s">
        <v>22</v>
      </c>
      <c r="F62" s="823">
        <v>42</v>
      </c>
      <c r="G62" s="824">
        <v>1.73</v>
      </c>
      <c r="H62" s="825">
        <v>0</v>
      </c>
      <c r="I62" s="603">
        <v>0.6</v>
      </c>
      <c r="J62" s="604">
        <v>0.7</v>
      </c>
      <c r="K62" s="605">
        <f t="shared" si="2"/>
        <v>0.85714285714285721</v>
      </c>
      <c r="L62" s="606">
        <f t="shared" si="7"/>
        <v>5.0755296551197491</v>
      </c>
      <c r="M62" s="607">
        <v>5</v>
      </c>
      <c r="N62" s="605">
        <f t="shared" si="4"/>
        <v>2.8901734104046244</v>
      </c>
      <c r="O62" s="916">
        <f t="shared" si="3"/>
        <v>8.2238112810190547</v>
      </c>
      <c r="P62" s="608">
        <f t="shared" si="6"/>
        <v>5.19</v>
      </c>
      <c r="Q62" s="818" t="str">
        <f t="shared" si="1"/>
        <v>13s/22s/R4s/41s/10x(N5R2/N2R5)</v>
      </c>
      <c r="R62" s="538"/>
      <c r="S62" s="537"/>
      <c r="T62" s="537"/>
      <c r="U62" s="537"/>
      <c r="V62" s="537"/>
      <c r="W62" s="538"/>
      <c r="X62" s="538"/>
      <c r="Y62" s="538"/>
      <c r="Z62" s="538"/>
      <c r="AA62" s="537"/>
      <c r="AB62" s="537"/>
      <c r="AC62" s="537"/>
      <c r="AD62" s="537"/>
      <c r="AE62" s="537"/>
      <c r="AF62" s="537"/>
      <c r="AG62" s="537"/>
      <c r="AH62" s="537"/>
      <c r="AI62" s="537"/>
    </row>
    <row r="63" spans="1:35" ht="15.75">
      <c r="A63" s="529"/>
      <c r="B63" s="831">
        <v>62</v>
      </c>
      <c r="C63" s="828" t="s">
        <v>138</v>
      </c>
      <c r="D63" s="827"/>
      <c r="E63" s="830" t="s">
        <v>23</v>
      </c>
      <c r="F63" s="823">
        <v>42</v>
      </c>
      <c r="G63" s="824">
        <v>1.46</v>
      </c>
      <c r="H63" s="825">
        <v>1</v>
      </c>
      <c r="I63" s="609">
        <v>0.6</v>
      </c>
      <c r="J63" s="610">
        <v>0.7</v>
      </c>
      <c r="K63" s="611">
        <f t="shared" si="2"/>
        <v>0.85714285714285721</v>
      </c>
      <c r="L63" s="612">
        <f t="shared" si="7"/>
        <v>4.3753241159941512</v>
      </c>
      <c r="M63" s="613">
        <v>5</v>
      </c>
      <c r="N63" s="611">
        <f t="shared" si="4"/>
        <v>2.7397260273972601</v>
      </c>
      <c r="O63" s="917">
        <f t="shared" si="3"/>
        <v>10.753837342971318</v>
      </c>
      <c r="P63" s="614">
        <f t="shared" si="6"/>
        <v>4.4927051984300057</v>
      </c>
      <c r="Q63" s="798" t="str">
        <f t="shared" si="1"/>
        <v>13s/22s/R4s/41s/10x(N5R2/N2R5)</v>
      </c>
      <c r="R63" s="538"/>
      <c r="S63" s="537"/>
      <c r="T63" s="537"/>
      <c r="U63" s="537"/>
      <c r="V63" s="537"/>
      <c r="W63" s="538"/>
      <c r="X63" s="538"/>
      <c r="Y63" s="538"/>
      <c r="Z63" s="538"/>
      <c r="AA63" s="537"/>
      <c r="AB63" s="537"/>
      <c r="AC63" s="537"/>
      <c r="AD63" s="537"/>
      <c r="AE63" s="537"/>
      <c r="AF63" s="537"/>
      <c r="AG63" s="537"/>
      <c r="AH63" s="537"/>
      <c r="AI63" s="537"/>
    </row>
    <row r="64" spans="1:35" ht="15.75">
      <c r="A64" s="529"/>
      <c r="B64" s="819">
        <v>63</v>
      </c>
      <c r="C64" s="820" t="s">
        <v>139</v>
      </c>
      <c r="D64" s="819" t="s">
        <v>27</v>
      </c>
      <c r="E64" s="822" t="s">
        <v>22</v>
      </c>
      <c r="F64" s="823">
        <v>36</v>
      </c>
      <c r="G64" s="824">
        <v>2.38</v>
      </c>
      <c r="H64" s="825">
        <v>1</v>
      </c>
      <c r="I64" s="603">
        <v>1.2</v>
      </c>
      <c r="J64" s="604">
        <v>1.5</v>
      </c>
      <c r="K64" s="604">
        <f t="shared" si="2"/>
        <v>0.79999999999999993</v>
      </c>
      <c r="L64" s="606">
        <f t="shared" si="7"/>
        <v>7.3881341406338867</v>
      </c>
      <c r="M64" s="607">
        <v>8</v>
      </c>
      <c r="N64" s="605">
        <f t="shared" si="4"/>
        <v>2.9411764705882355</v>
      </c>
      <c r="O64" s="916">
        <f t="shared" si="3"/>
        <v>7.4767416975080483</v>
      </c>
      <c r="P64" s="608">
        <f t="shared" si="6"/>
        <v>7.2096879266719993</v>
      </c>
      <c r="Q64" s="793" t="str">
        <f t="shared" si="1"/>
        <v>13s/22s/R4s/41s/10x(N5R2/N2R5)</v>
      </c>
      <c r="R64" s="538"/>
      <c r="S64" s="537"/>
      <c r="T64" s="537"/>
      <c r="U64" s="537"/>
      <c r="V64" s="537"/>
      <c r="W64" s="538"/>
      <c r="X64" s="538"/>
      <c r="Y64" s="538"/>
      <c r="Z64" s="538"/>
      <c r="AA64" s="537"/>
      <c r="AB64" s="537"/>
      <c r="AC64" s="537"/>
      <c r="AD64" s="537"/>
      <c r="AE64" s="537"/>
      <c r="AF64" s="537"/>
      <c r="AG64" s="537"/>
      <c r="AH64" s="537"/>
      <c r="AI64" s="537"/>
    </row>
    <row r="65" spans="1:35" ht="15.75">
      <c r="A65" s="529"/>
      <c r="B65" s="827">
        <v>64</v>
      </c>
      <c r="C65" s="828" t="s">
        <v>139</v>
      </c>
      <c r="D65" s="827"/>
      <c r="E65" s="832" t="s">
        <v>23</v>
      </c>
      <c r="F65" s="823">
        <v>40</v>
      </c>
      <c r="G65" s="824">
        <v>2.06</v>
      </c>
      <c r="H65" s="825">
        <v>2</v>
      </c>
      <c r="I65" s="615">
        <v>1.2</v>
      </c>
      <c r="J65" s="616">
        <v>1.5</v>
      </c>
      <c r="K65" s="616">
        <f t="shared" si="2"/>
        <v>0.79999999999999993</v>
      </c>
      <c r="L65" s="617">
        <f t="shared" si="7"/>
        <v>6.6081945734065677</v>
      </c>
      <c r="M65" s="613">
        <v>8</v>
      </c>
      <c r="N65" s="618">
        <f t="shared" si="4"/>
        <v>2.912621359223301</v>
      </c>
      <c r="O65" s="917">
        <f t="shared" si="3"/>
        <v>7.8883542684279107</v>
      </c>
      <c r="P65" s="619">
        <f t="shared" si="6"/>
        <v>6.4955677196069628</v>
      </c>
      <c r="Q65" s="798" t="str">
        <f t="shared" si="1"/>
        <v>13s/22s/R4s/41s/10x(N5R2/N2R5)</v>
      </c>
      <c r="R65" s="538"/>
      <c r="S65" s="537"/>
      <c r="T65" s="537"/>
      <c r="U65" s="537"/>
      <c r="V65" s="537"/>
      <c r="W65" s="538"/>
      <c r="X65" s="538"/>
      <c r="Y65" s="538"/>
      <c r="Z65" s="538"/>
      <c r="AA65" s="537"/>
      <c r="AB65" s="537"/>
      <c r="AC65" s="537"/>
      <c r="AD65" s="537"/>
      <c r="AE65" s="537"/>
      <c r="AF65" s="537"/>
      <c r="AG65" s="537"/>
      <c r="AH65" s="537"/>
      <c r="AI65" s="537"/>
    </row>
    <row r="66" spans="1:35" ht="15.75">
      <c r="B66" s="786">
        <v>65</v>
      </c>
      <c r="C66" s="787" t="s">
        <v>137</v>
      </c>
      <c r="D66" s="833" t="s">
        <v>28</v>
      </c>
      <c r="E66" s="800" t="s">
        <v>22</v>
      </c>
      <c r="F66" s="790">
        <v>17</v>
      </c>
      <c r="G66" s="791">
        <v>1.52</v>
      </c>
      <c r="H66" s="792">
        <v>1</v>
      </c>
      <c r="I66" s="620">
        <v>4.5999999999999996</v>
      </c>
      <c r="J66" s="621">
        <v>5.6</v>
      </c>
      <c r="K66" s="622">
        <f t="shared" si="2"/>
        <v>0.8214285714285714</v>
      </c>
      <c r="L66" s="623">
        <f t="shared" si="7"/>
        <v>13.428617846971445</v>
      </c>
      <c r="M66" s="607">
        <v>8</v>
      </c>
      <c r="N66" s="622">
        <f t="shared" si="4"/>
        <v>4.6052631578947372</v>
      </c>
      <c r="O66" s="916">
        <f t="shared" si="3"/>
        <v>9.5054901246727219E-2</v>
      </c>
      <c r="P66" s="624">
        <f t="shared" si="6"/>
        <v>4.6683615969631145</v>
      </c>
      <c r="Q66" s="793" t="str">
        <f t="shared" ref="Q66:Q71" si="8">IF(N66&gt;=6,"13s(N2,R1)",(IF(N66&gt;=6,"13s(N2,R1)",IF(N66&gt;=5,"13s/22s/R4s(N2,R1)",IF(N66&gt;=4,"13s/22s/R4s/41s(N4,R1/N2,R2)",IF(N66&gt;=3,"13s/22s/R4s/41s/8x(N4R2/N2R4)",IF(N66&gt;=2,"13s/22s/R4s/41s/10x(N5R2/N2R5)","Unaceptable")))))))</f>
        <v>13s/22s/R4s/41s(N4,R1/N2,R2)</v>
      </c>
      <c r="R66" s="538"/>
      <c r="S66" s="537"/>
      <c r="T66" s="537"/>
      <c r="U66" s="537"/>
      <c r="V66" s="537"/>
      <c r="W66" s="538"/>
      <c r="X66" s="538"/>
      <c r="Y66" s="538"/>
      <c r="Z66" s="538"/>
      <c r="AA66" s="537"/>
      <c r="AB66" s="537"/>
      <c r="AC66" s="537"/>
      <c r="AD66" s="537"/>
      <c r="AE66" s="537"/>
      <c r="AF66" s="537"/>
      <c r="AG66" s="537"/>
      <c r="AH66" s="537"/>
      <c r="AI66" s="537"/>
    </row>
    <row r="67" spans="1:35" ht="15.75">
      <c r="B67" s="812">
        <v>66</v>
      </c>
      <c r="C67" s="795" t="s">
        <v>137</v>
      </c>
      <c r="D67" s="834"/>
      <c r="E67" s="806" t="s">
        <v>23</v>
      </c>
      <c r="F67" s="790">
        <v>17</v>
      </c>
      <c r="G67" s="791">
        <v>1.31</v>
      </c>
      <c r="H67" s="792">
        <v>1</v>
      </c>
      <c r="I67" s="625">
        <v>4.5999999999999996</v>
      </c>
      <c r="J67" s="626">
        <v>5.6</v>
      </c>
      <c r="K67" s="627">
        <f t="shared" si="2"/>
        <v>0.8214285714285714</v>
      </c>
      <c r="L67" s="628">
        <f t="shared" si="7"/>
        <v>13.257513021679443</v>
      </c>
      <c r="M67" s="613">
        <v>8</v>
      </c>
      <c r="N67" s="627">
        <f t="shared" si="4"/>
        <v>5.343511450381679</v>
      </c>
      <c r="O67" s="917">
        <f t="shared" si="3"/>
        <v>6.0643168858121044E-3</v>
      </c>
      <c r="P67" s="629">
        <f t="shared" si="6"/>
        <v>4.055231189463802</v>
      </c>
      <c r="Q67" s="798" t="str">
        <f t="shared" si="8"/>
        <v>13s/22s/R4s(N2,R1)</v>
      </c>
      <c r="R67" s="538"/>
      <c r="S67" s="537"/>
      <c r="T67" s="537"/>
      <c r="U67" s="537"/>
      <c r="V67" s="537"/>
      <c r="W67" s="538"/>
      <c r="X67" s="538"/>
      <c r="Y67" s="538"/>
      <c r="Z67" s="538"/>
      <c r="AA67" s="537"/>
      <c r="AB67" s="537"/>
      <c r="AC67" s="537"/>
      <c r="AD67" s="537"/>
      <c r="AE67" s="537"/>
      <c r="AF67" s="537"/>
      <c r="AG67" s="537"/>
      <c r="AH67" s="537"/>
      <c r="AI67" s="537"/>
    </row>
    <row r="68" spans="1:35" ht="15.75">
      <c r="B68" s="786">
        <v>67</v>
      </c>
      <c r="C68" s="787" t="s">
        <v>138</v>
      </c>
      <c r="D68" s="786" t="s">
        <v>28</v>
      </c>
      <c r="E68" s="800" t="s">
        <v>22</v>
      </c>
      <c r="F68" s="790">
        <v>17</v>
      </c>
      <c r="G68" s="791">
        <v>1.74</v>
      </c>
      <c r="H68" s="792">
        <v>1</v>
      </c>
      <c r="I68" s="620">
        <v>0.6</v>
      </c>
      <c r="J68" s="621">
        <v>0.7</v>
      </c>
      <c r="K68" s="622">
        <f t="shared" ref="K68:K113" si="9">I68/J68</f>
        <v>0.85714285714285721</v>
      </c>
      <c r="L68" s="623">
        <f t="shared" si="7"/>
        <v>5.1017260138114047</v>
      </c>
      <c r="M68" s="607">
        <v>5</v>
      </c>
      <c r="N68" s="622">
        <f t="shared" si="4"/>
        <v>2.2988505747126435</v>
      </c>
      <c r="O68" s="916">
        <f t="shared" ref="O68:O113" si="10" xml:space="preserve"> ((1-NORMSDIST(N68-1.5))*1000000)/10000</f>
        <v>21.218853044693851</v>
      </c>
      <c r="P68" s="624">
        <f t="shared" si="6"/>
        <v>5.3149223888971324</v>
      </c>
      <c r="Q68" s="818" t="str">
        <f t="shared" si="8"/>
        <v>13s/22s/R4s/41s/10x(N5R2/N2R5)</v>
      </c>
      <c r="R68" s="538"/>
      <c r="S68" s="537"/>
      <c r="T68" s="537"/>
      <c r="U68" s="537"/>
      <c r="V68" s="537"/>
      <c r="W68" s="538"/>
      <c r="X68" s="538"/>
      <c r="Y68" s="538"/>
      <c r="Z68" s="538"/>
      <c r="AA68" s="537"/>
      <c r="AB68" s="537"/>
      <c r="AC68" s="537"/>
      <c r="AD68" s="537"/>
      <c r="AE68" s="537"/>
      <c r="AF68" s="537"/>
      <c r="AG68" s="537"/>
      <c r="AH68" s="537"/>
      <c r="AI68" s="537"/>
    </row>
    <row r="69" spans="1:35" ht="15.75">
      <c r="B69" s="794">
        <v>68</v>
      </c>
      <c r="C69" s="795" t="s">
        <v>138</v>
      </c>
      <c r="D69" s="812"/>
      <c r="E69" s="806" t="s">
        <v>23</v>
      </c>
      <c r="F69" s="790">
        <v>17</v>
      </c>
      <c r="G69" s="791">
        <v>1.21</v>
      </c>
      <c r="H69" s="792">
        <v>1</v>
      </c>
      <c r="I69" s="625">
        <v>0.6</v>
      </c>
      <c r="J69" s="626">
        <v>0.7</v>
      </c>
      <c r="K69" s="627">
        <f t="shared" si="9"/>
        <v>0.85714285714285721</v>
      </c>
      <c r="L69" s="628">
        <f t="shared" si="7"/>
        <v>3.7436513085489147</v>
      </c>
      <c r="M69" s="613">
        <v>5</v>
      </c>
      <c r="N69" s="627">
        <f t="shared" si="4"/>
        <v>3.3057851239669422</v>
      </c>
      <c r="O69" s="917">
        <f t="shared" si="10"/>
        <v>3.5475955004127258</v>
      </c>
      <c r="P69" s="629">
        <f t="shared" si="6"/>
        <v>3.7652224369882852</v>
      </c>
      <c r="Q69" s="798" t="str">
        <f t="shared" si="8"/>
        <v>13s/22s/R4s/41s/8x(N4R2/N2R4)</v>
      </c>
      <c r="R69" s="538"/>
      <c r="S69" s="537"/>
      <c r="T69" s="537"/>
      <c r="U69" s="537"/>
      <c r="V69" s="537"/>
      <c r="W69" s="538"/>
      <c r="X69" s="538"/>
      <c r="Y69" s="538"/>
      <c r="Z69" s="538"/>
      <c r="AA69" s="537"/>
      <c r="AB69" s="537"/>
      <c r="AC69" s="537"/>
      <c r="AD69" s="537"/>
      <c r="AE69" s="537"/>
      <c r="AF69" s="537"/>
      <c r="AG69" s="537"/>
      <c r="AH69" s="537"/>
      <c r="AI69" s="537"/>
    </row>
    <row r="70" spans="1:35" ht="15.75">
      <c r="B70" s="786">
        <v>69</v>
      </c>
      <c r="C70" s="787" t="s">
        <v>139</v>
      </c>
      <c r="D70" s="786" t="s">
        <v>28</v>
      </c>
      <c r="E70" s="800" t="s">
        <v>22</v>
      </c>
      <c r="F70" s="790">
        <v>14</v>
      </c>
      <c r="G70" s="791">
        <v>1.48</v>
      </c>
      <c r="H70" s="792">
        <v>1</v>
      </c>
      <c r="I70" s="620">
        <v>1.2</v>
      </c>
      <c r="J70" s="621">
        <v>1.5</v>
      </c>
      <c r="K70" s="630">
        <f t="shared" si="9"/>
        <v>0.79999999999999993</v>
      </c>
      <c r="L70" s="623">
        <f t="shared" si="7"/>
        <v>5.2813908471159374</v>
      </c>
      <c r="M70" s="607">
        <v>8</v>
      </c>
      <c r="N70" s="622">
        <f t="shared" ref="N70:N113" si="11">(M70-H70)/G70</f>
        <v>4.7297297297297298</v>
      </c>
      <c r="O70" s="916">
        <f t="shared" si="10"/>
        <v>6.1953644960688337E-2</v>
      </c>
      <c r="P70" s="624">
        <f t="shared" si="6"/>
        <v>4.5512196167620829</v>
      </c>
      <c r="Q70" s="793" t="str">
        <f t="shared" si="8"/>
        <v>13s/22s/R4s/41s(N4,R1/N2,R2)</v>
      </c>
      <c r="R70" s="538"/>
      <c r="S70" s="537"/>
      <c r="T70" s="537"/>
      <c r="U70" s="537"/>
      <c r="V70" s="537"/>
      <c r="W70" s="538"/>
      <c r="X70" s="538"/>
      <c r="Y70" s="538"/>
      <c r="Z70" s="538"/>
      <c r="AA70" s="537"/>
      <c r="AB70" s="537"/>
      <c r="AC70" s="537"/>
      <c r="AD70" s="537"/>
      <c r="AE70" s="537"/>
      <c r="AF70" s="537"/>
      <c r="AG70" s="537"/>
      <c r="AH70" s="537"/>
      <c r="AI70" s="537"/>
    </row>
    <row r="71" spans="1:35" ht="15.75">
      <c r="B71" s="812">
        <v>70</v>
      </c>
      <c r="C71" s="795" t="s">
        <v>139</v>
      </c>
      <c r="D71" s="812"/>
      <c r="E71" s="817" t="s">
        <v>23</v>
      </c>
      <c r="F71" s="790">
        <v>17</v>
      </c>
      <c r="G71" s="791">
        <v>1.54</v>
      </c>
      <c r="H71" s="792">
        <v>0</v>
      </c>
      <c r="I71" s="631">
        <v>1.2</v>
      </c>
      <c r="J71" s="632">
        <v>1.5</v>
      </c>
      <c r="K71" s="633">
        <f t="shared" si="9"/>
        <v>0.79999999999999993</v>
      </c>
      <c r="L71" s="634">
        <f t="shared" si="7"/>
        <v>5.411588040492366</v>
      </c>
      <c r="M71" s="635">
        <v>8</v>
      </c>
      <c r="N71" s="636">
        <f t="shared" si="11"/>
        <v>5.1948051948051948</v>
      </c>
      <c r="O71" s="923">
        <f t="shared" si="10"/>
        <v>1.1002771746349005E-2</v>
      </c>
      <c r="P71" s="637">
        <f t="shared" si="6"/>
        <v>4.62</v>
      </c>
      <c r="Q71" s="798" t="str">
        <f t="shared" si="8"/>
        <v>13s/22s/R4s(N2,R1)</v>
      </c>
      <c r="R71" s="538"/>
      <c r="S71" s="537"/>
      <c r="T71" s="537"/>
      <c r="U71" s="537"/>
      <c r="V71" s="537"/>
      <c r="W71" s="538"/>
      <c r="X71" s="538"/>
      <c r="Y71" s="538"/>
      <c r="Z71" s="538"/>
      <c r="AA71" s="537"/>
      <c r="AB71" s="537"/>
      <c r="AC71" s="537"/>
      <c r="AD71" s="537"/>
      <c r="AE71" s="537"/>
      <c r="AF71" s="537"/>
      <c r="AG71" s="537"/>
      <c r="AH71" s="537"/>
      <c r="AI71" s="537"/>
    </row>
    <row r="72" spans="1:35" ht="15.75">
      <c r="B72" s="819">
        <v>71</v>
      </c>
      <c r="C72" s="835" t="s">
        <v>29</v>
      </c>
      <c r="D72" s="836" t="s">
        <v>30</v>
      </c>
      <c r="E72" s="837" t="s">
        <v>140</v>
      </c>
      <c r="F72" s="838">
        <v>40</v>
      </c>
      <c r="G72" s="839">
        <v>2.7</v>
      </c>
      <c r="H72" s="840">
        <v>0</v>
      </c>
      <c r="I72" s="603">
        <v>1.7</v>
      </c>
      <c r="J72" s="604">
        <v>1.9</v>
      </c>
      <c r="K72" s="605">
        <f t="shared" si="9"/>
        <v>0.89473684210526316</v>
      </c>
      <c r="L72" s="606">
        <f t="shared" si="7"/>
        <v>8.8439231113799277</v>
      </c>
      <c r="M72" s="638">
        <v>15</v>
      </c>
      <c r="N72" s="702">
        <f t="shared" si="11"/>
        <v>5.5555555555555554</v>
      </c>
      <c r="O72" s="916">
        <f t="shared" si="10"/>
        <v>2.5007641263230518E-3</v>
      </c>
      <c r="P72" s="924">
        <f t="shared" si="6"/>
        <v>8.1000000000000014</v>
      </c>
      <c r="Q72" s="841" t="str">
        <f>IF(N72&gt;=6,"13s(N3,R1)",(IF(N72&gt;=6,"13s(N3,R1)",IF(N72&gt;=5,"13s/2of32s/R4s(N3,R1)",IF(N72&gt;=4,"13s/2of32s/R4s/31s(N3,R1)",IF(N72&gt;=3,"13s/2of32s/R4s/31s/6x(N6,R1/N3,R2)",IF(N72&gt;=2,"13s/2of32s/R4s/31s/12x(N6,R2)","Unaceptable")))))))</f>
        <v>13s/2of32s/R4s(N3,R1)</v>
      </c>
      <c r="R72" s="538"/>
      <c r="S72" s="537"/>
      <c r="T72" s="537"/>
      <c r="U72" s="537"/>
      <c r="V72" s="537"/>
      <c r="W72" s="538"/>
      <c r="X72" s="538"/>
      <c r="Y72" s="538"/>
      <c r="Z72" s="538"/>
      <c r="AA72" s="537"/>
      <c r="AB72" s="537"/>
      <c r="AC72" s="537"/>
      <c r="AD72" s="537"/>
      <c r="AE72" s="537"/>
      <c r="AF72" s="537"/>
      <c r="AG72" s="537"/>
      <c r="AH72" s="537"/>
      <c r="AI72" s="537"/>
    </row>
    <row r="73" spans="1:35" ht="15.75">
      <c r="B73" s="827">
        <v>72</v>
      </c>
      <c r="C73" s="842" t="s">
        <v>29</v>
      </c>
      <c r="D73" s="829"/>
      <c r="E73" s="843" t="s">
        <v>141</v>
      </c>
      <c r="F73" s="838">
        <v>40</v>
      </c>
      <c r="G73" s="840">
        <v>1.5</v>
      </c>
      <c r="H73" s="840">
        <v>0.15</v>
      </c>
      <c r="I73" s="615">
        <v>1.7</v>
      </c>
      <c r="J73" s="616">
        <v>1.9</v>
      </c>
      <c r="K73" s="618">
        <f t="shared" si="9"/>
        <v>0.89473684210526316</v>
      </c>
      <c r="L73" s="617">
        <f t="shared" si="7"/>
        <v>6.2842380604175077</v>
      </c>
      <c r="M73" s="640">
        <v>15</v>
      </c>
      <c r="N73" s="707">
        <f t="shared" si="11"/>
        <v>9.9</v>
      </c>
      <c r="O73" s="923">
        <f t="shared" si="10"/>
        <v>0</v>
      </c>
      <c r="P73" s="925">
        <f t="shared" si="6"/>
        <v>4.5024993059410905</v>
      </c>
      <c r="Q73" s="841" t="str">
        <f>IF(N73&gt;=6,"13s(N3,R1)",(IF(N73&gt;=6,"13s(N3,R1)",IF(N73&gt;=5,"13s/2of32s/R4s(N3,R1)",IF(N73&gt;=4,"13s/2of32s/R4s/31s(N3,R1)",IF(N73&gt;=3,"13s/2of32s/R4s/31s/6x(N6,R1/N3,R2)",IF(N73&gt;=2,"13s/2of32s/R4s/31s/12x(N6,R2)","Unaceptable")))))))</f>
        <v>13s(N3,R1)</v>
      </c>
      <c r="R73" s="538"/>
      <c r="S73" s="537"/>
      <c r="T73" s="537"/>
      <c r="U73" s="537"/>
      <c r="V73" s="537"/>
      <c r="W73" s="538"/>
      <c r="X73" s="538"/>
      <c r="Y73" s="538"/>
      <c r="Z73" s="538"/>
      <c r="AA73" s="537"/>
      <c r="AB73" s="537"/>
      <c r="AC73" s="537"/>
      <c r="AD73" s="537"/>
      <c r="AE73" s="537"/>
      <c r="AF73" s="537"/>
      <c r="AG73" s="537"/>
      <c r="AH73" s="537"/>
      <c r="AI73" s="537"/>
    </row>
    <row r="74" spans="1:35" ht="15.75">
      <c r="B74" s="831">
        <v>73</v>
      </c>
      <c r="C74" s="844" t="s">
        <v>29</v>
      </c>
      <c r="D74" s="845"/>
      <c r="E74" s="846" t="s">
        <v>142</v>
      </c>
      <c r="F74" s="838">
        <v>40</v>
      </c>
      <c r="G74" s="840">
        <v>1.6</v>
      </c>
      <c r="H74" s="840">
        <v>1.49</v>
      </c>
      <c r="I74" s="609">
        <v>1.7</v>
      </c>
      <c r="J74" s="610">
        <v>1.9</v>
      </c>
      <c r="K74" s="611">
        <f t="shared" si="9"/>
        <v>0.89473684210526316</v>
      </c>
      <c r="L74" s="612">
        <f t="shared" si="7"/>
        <v>6.4709690155339183</v>
      </c>
      <c r="M74" s="642">
        <v>15</v>
      </c>
      <c r="N74" s="745">
        <f t="shared" si="11"/>
        <v>8.4437499999999996</v>
      </c>
      <c r="O74" s="917">
        <f t="shared" si="10"/>
        <v>1.9091395131454192E-10</v>
      </c>
      <c r="P74" s="920">
        <f t="shared" si="6"/>
        <v>5.0259426976438961</v>
      </c>
      <c r="Q74" s="847" t="str">
        <f>IF(N74&gt;=6,"13s(N3,R1)",(IF(N74&gt;=6,"13s(N3,R1)",IF(N74&gt;=5,"13s/2of32s/R4s(N3,R1)",IF(N74&gt;=4,"13s/2of32s/R4s/31s(N3,R1)",IF(N74&gt;=3,"13s/2of32s/R4s/31s/6x(N6,R1/N3,R2)",IF(N74&gt;=2,"13s/2of32s/R4s/31s/12x(N6,R2)","Unaceptable")))))))</f>
        <v>13s(N3,R1)</v>
      </c>
      <c r="R74" s="538"/>
      <c r="S74" s="537"/>
      <c r="T74" s="537"/>
      <c r="U74" s="537"/>
      <c r="V74" s="537"/>
      <c r="W74" s="538"/>
      <c r="X74" s="538"/>
      <c r="Y74" s="538"/>
      <c r="Z74" s="538"/>
      <c r="AA74" s="537"/>
      <c r="AB74" s="537"/>
      <c r="AC74" s="537"/>
      <c r="AD74" s="537"/>
      <c r="AE74" s="537"/>
      <c r="AF74" s="537"/>
      <c r="AG74" s="537"/>
      <c r="AH74" s="537"/>
      <c r="AI74" s="537"/>
    </row>
    <row r="75" spans="1:35" ht="15.75">
      <c r="B75" s="812">
        <v>74</v>
      </c>
      <c r="C75" s="787" t="s">
        <v>143</v>
      </c>
      <c r="D75" s="788" t="s">
        <v>257</v>
      </c>
      <c r="E75" s="848" t="s">
        <v>22</v>
      </c>
      <c r="F75" s="790">
        <v>37</v>
      </c>
      <c r="G75" s="791">
        <v>2.46</v>
      </c>
      <c r="H75" s="792">
        <v>1</v>
      </c>
      <c r="I75" s="620">
        <v>1.7</v>
      </c>
      <c r="J75" s="621">
        <v>1.9</v>
      </c>
      <c r="K75" s="644">
        <f t="shared" si="9"/>
        <v>0.89473684210526316</v>
      </c>
      <c r="L75" s="645">
        <f t="shared" si="7"/>
        <v>8.2885524140226075</v>
      </c>
      <c r="M75" s="646">
        <v>14.7</v>
      </c>
      <c r="N75" s="918">
        <f t="shared" si="11"/>
        <v>5.5691056910569108</v>
      </c>
      <c r="O75" s="916">
        <f t="shared" si="10"/>
        <v>2.359696834119962E-3</v>
      </c>
      <c r="P75" s="921">
        <f t="shared" si="6"/>
        <v>7.4474425140446705</v>
      </c>
      <c r="Q75" s="849" t="str">
        <f>IF(N75&gt;=6,"13s(N3,R1)",(IF(N75&gt;=6,"13s(N3,R1)",IF(N75&gt;=5,"13s/2of32s/R4s(N3,R1)",IF(N75&gt;=4,"13s/2of32s/R4s/31s(N3,R1)",IF(N75&gt;=3,"13s/2of32s/R4s/31s/6x(N6,R1/N3,R2)",IF(N75&gt;=2,"13s/2of32s/R4s/31s/12x(N6,R2)","Unaceptable")))))))</f>
        <v>13s/2of32s/R4s(N3,R1)</v>
      </c>
      <c r="R75" s="538"/>
      <c r="S75" s="537"/>
      <c r="T75" s="537"/>
      <c r="U75" s="537"/>
      <c r="V75" s="537"/>
      <c r="W75" s="534"/>
      <c r="X75" s="538"/>
      <c r="Y75" s="538"/>
      <c r="Z75" s="538"/>
      <c r="AA75" s="537"/>
      <c r="AB75" s="537"/>
      <c r="AC75" s="537"/>
      <c r="AD75" s="537"/>
      <c r="AE75" s="537"/>
      <c r="AF75" s="537"/>
      <c r="AG75" s="537"/>
      <c r="AH75" s="537"/>
      <c r="AI75" s="537"/>
    </row>
    <row r="76" spans="1:35" ht="15.75">
      <c r="B76" s="794">
        <v>75</v>
      </c>
      <c r="C76" s="795" t="s">
        <v>143</v>
      </c>
      <c r="D76" s="812"/>
      <c r="E76" s="850" t="s">
        <v>23</v>
      </c>
      <c r="F76" s="790">
        <v>38</v>
      </c>
      <c r="G76" s="791">
        <v>2.19</v>
      </c>
      <c r="H76" s="792">
        <v>1</v>
      </c>
      <c r="I76" s="625">
        <v>1.7</v>
      </c>
      <c r="J76" s="626">
        <v>1.9</v>
      </c>
      <c r="K76" s="648">
        <f t="shared" si="9"/>
        <v>0.89473684210526316</v>
      </c>
      <c r="L76" s="649">
        <f t="shared" si="7"/>
        <v>7.684649863201316</v>
      </c>
      <c r="M76" s="650">
        <v>14.7</v>
      </c>
      <c r="N76" s="919">
        <f t="shared" si="11"/>
        <v>6.2557077625570772</v>
      </c>
      <c r="O76" s="917">
        <f t="shared" si="10"/>
        <v>9.8876176535256377E-5</v>
      </c>
      <c r="P76" s="922">
        <f t="shared" si="6"/>
        <v>6.6456677617828595</v>
      </c>
      <c r="Q76" s="851" t="str">
        <f>IF(N76&gt;=6,"13s(N3,R1)",(IF(N76&gt;=6,"13s(N3,R1)",IF(N76&gt;=5,"13s/2of32s/R4s(N3,R1)",IF(N76&gt;=4,"13s/2of32s/R4s/31s(N3,R1)",IF(N76&gt;=3,"13s/2of32s/R4s/31s/6x(N6,R1/N3,R2)",IF(N76&gt;=2,"13s/2of32s/R4s/31s/12x(N6,R2)","Unaceptable")))))))</f>
        <v>13s(N3,R1)</v>
      </c>
      <c r="R76" s="538"/>
      <c r="S76" s="537"/>
      <c r="T76" s="537"/>
      <c r="U76" s="537"/>
      <c r="V76" s="537"/>
      <c r="W76" s="534"/>
      <c r="X76" s="538"/>
      <c r="Y76" s="538"/>
      <c r="Z76" s="538"/>
      <c r="AA76" s="537"/>
      <c r="AB76" s="537"/>
      <c r="AC76" s="537"/>
      <c r="AD76" s="537"/>
      <c r="AE76" s="537"/>
      <c r="AF76" s="537"/>
      <c r="AG76" s="537"/>
      <c r="AH76" s="537"/>
      <c r="AI76" s="537"/>
    </row>
    <row r="77" spans="1:35" ht="15.75">
      <c r="B77" s="812">
        <v>76</v>
      </c>
      <c r="C77" s="787" t="s">
        <v>144</v>
      </c>
      <c r="D77" s="788" t="s">
        <v>21</v>
      </c>
      <c r="E77" s="848" t="s">
        <v>22</v>
      </c>
      <c r="F77" s="790">
        <v>40</v>
      </c>
      <c r="G77" s="791">
        <v>2.97</v>
      </c>
      <c r="H77" s="792">
        <v>1</v>
      </c>
      <c r="I77" s="620">
        <v>42.2</v>
      </c>
      <c r="J77" s="576">
        <v>76.3</v>
      </c>
      <c r="K77" s="644">
        <f t="shared" si="9"/>
        <v>0.5530799475753605</v>
      </c>
      <c r="L77" s="652">
        <f t="shared" si="7"/>
        <v>117.26176967315477</v>
      </c>
      <c r="M77" s="573">
        <v>28.3</v>
      </c>
      <c r="N77" s="918">
        <f t="shared" si="11"/>
        <v>9.191919191919192</v>
      </c>
      <c r="O77" s="916">
        <f t="shared" si="10"/>
        <v>7.2164496600635175E-13</v>
      </c>
      <c r="P77" s="921">
        <f t="shared" si="6"/>
        <v>8.965941110669867</v>
      </c>
      <c r="Q77" s="849" t="str">
        <f t="shared" ref="Q77:Q102" si="12">IF(N77&gt;=6,"13s(N2,R1)",(IF(N77&gt;=6,"13s(N2,R1)",IF(N77&gt;=5,"13s/22s/R4s(N2,R1)",IF(N77&gt;=4,"13s/22s/R4s/41s(N4,R1/N2,R2)",IF(N77&gt;=3,"13s/22s/R4s/41s/8x(N4R2/N2R4)",IF(N77&gt;=2,"13s/22s/R4s/41s/10x(N5R2/N2R5)","Unaceptable")))))))</f>
        <v>13s(N2,R1)</v>
      </c>
      <c r="R77" s="538"/>
      <c r="S77" s="537"/>
      <c r="T77" s="537"/>
      <c r="U77" s="537"/>
      <c r="V77" s="537"/>
      <c r="W77" s="534"/>
      <c r="X77" s="538"/>
      <c r="Y77" s="538"/>
      <c r="Z77" s="538"/>
      <c r="AA77" s="537"/>
      <c r="AB77" s="537"/>
      <c r="AC77" s="537"/>
      <c r="AD77" s="537"/>
      <c r="AE77" s="537"/>
      <c r="AF77" s="537"/>
      <c r="AG77" s="537"/>
      <c r="AH77" s="537"/>
      <c r="AI77" s="537"/>
    </row>
    <row r="78" spans="1:35" ht="15.75">
      <c r="B78" s="794">
        <v>77</v>
      </c>
      <c r="C78" s="795" t="s">
        <v>144</v>
      </c>
      <c r="D78" s="812"/>
      <c r="E78" s="850" t="s">
        <v>23</v>
      </c>
      <c r="F78" s="790">
        <v>40</v>
      </c>
      <c r="G78" s="791">
        <v>1.72</v>
      </c>
      <c r="H78" s="792">
        <v>1</v>
      </c>
      <c r="I78" s="625">
        <v>42.2</v>
      </c>
      <c r="J78" s="626">
        <v>76.3</v>
      </c>
      <c r="K78" s="648">
        <f t="shared" si="9"/>
        <v>0.5530799475753605</v>
      </c>
      <c r="L78" s="653">
        <f t="shared" si="7"/>
        <v>117.06955140804121</v>
      </c>
      <c r="M78" s="574">
        <v>28.3</v>
      </c>
      <c r="N78" s="919">
        <f t="shared" si="11"/>
        <v>15.872093023255815</v>
      </c>
      <c r="O78" s="923">
        <f t="shared" si="10"/>
        <v>0</v>
      </c>
      <c r="P78" s="922">
        <f t="shared" ref="P78:P141" si="13">SQRT(POWER(3,2)*POWER(G78,2)+POWER(H78,2))</f>
        <v>5.2560060882765347</v>
      </c>
      <c r="Q78" s="851" t="str">
        <f t="shared" si="12"/>
        <v>13s(N2,R1)</v>
      </c>
      <c r="R78" s="538"/>
      <c r="S78" s="537"/>
      <c r="T78" s="537"/>
      <c r="U78" s="537"/>
      <c r="V78" s="537"/>
      <c r="W78" s="534"/>
      <c r="X78" s="538"/>
      <c r="Y78" s="538"/>
      <c r="Z78" s="538"/>
      <c r="AA78" s="537"/>
      <c r="AB78" s="537"/>
      <c r="AC78" s="537"/>
      <c r="AD78" s="537"/>
      <c r="AE78" s="537"/>
      <c r="AF78" s="537"/>
      <c r="AG78" s="537"/>
      <c r="AH78" s="537"/>
      <c r="AI78" s="537"/>
    </row>
    <row r="79" spans="1:35" ht="15.75">
      <c r="B79" s="812">
        <v>78</v>
      </c>
      <c r="C79" s="787" t="s">
        <v>145</v>
      </c>
      <c r="D79" s="788" t="s">
        <v>26</v>
      </c>
      <c r="E79" s="852" t="s">
        <v>31</v>
      </c>
      <c r="F79" s="790">
        <v>28</v>
      </c>
      <c r="G79" s="791">
        <v>2.65</v>
      </c>
      <c r="H79" s="792">
        <v>2</v>
      </c>
      <c r="I79" s="620">
        <v>8.5</v>
      </c>
      <c r="J79" s="576">
        <v>24.5</v>
      </c>
      <c r="K79" s="644">
        <f t="shared" si="9"/>
        <v>0.34693877551020408</v>
      </c>
      <c r="L79" s="652">
        <f t="shared" si="7"/>
        <v>24.679272112442863</v>
      </c>
      <c r="M79" s="654">
        <v>20.2</v>
      </c>
      <c r="N79" s="918">
        <f t="shared" si="11"/>
        <v>6.867924528301887</v>
      </c>
      <c r="O79" s="916">
        <f t="shared" si="10"/>
        <v>3.9823933706273351E-6</v>
      </c>
      <c r="P79" s="921">
        <f t="shared" si="13"/>
        <v>8.1977130957359083</v>
      </c>
      <c r="Q79" s="849" t="str">
        <f t="shared" si="12"/>
        <v>13s(N2,R1)</v>
      </c>
      <c r="R79" s="538"/>
      <c r="S79" s="537"/>
      <c r="T79" s="537"/>
      <c r="U79" s="537"/>
      <c r="V79" s="537"/>
      <c r="W79" s="534"/>
      <c r="X79" s="538"/>
      <c r="Y79" s="538"/>
      <c r="Z79" s="538"/>
      <c r="AA79" s="537"/>
      <c r="AB79" s="537"/>
      <c r="AC79" s="537"/>
      <c r="AD79" s="537"/>
      <c r="AE79" s="537"/>
      <c r="AF79" s="537"/>
      <c r="AG79" s="537"/>
      <c r="AH79" s="537"/>
      <c r="AI79" s="537"/>
    </row>
    <row r="80" spans="1:35" ht="15.75">
      <c r="B80" s="794">
        <v>79</v>
      </c>
      <c r="C80" s="795" t="s">
        <v>145</v>
      </c>
      <c r="D80" s="812"/>
      <c r="E80" s="852" t="s">
        <v>32</v>
      </c>
      <c r="F80" s="790">
        <v>34</v>
      </c>
      <c r="G80" s="791">
        <v>5</v>
      </c>
      <c r="H80" s="792">
        <v>4</v>
      </c>
      <c r="I80" s="625">
        <v>8.5</v>
      </c>
      <c r="J80" s="626">
        <v>24.5</v>
      </c>
      <c r="K80" s="648">
        <f t="shared" si="9"/>
        <v>0.34693877551020408</v>
      </c>
      <c r="L80" s="653">
        <f t="shared" si="7"/>
        <v>27.334798334723455</v>
      </c>
      <c r="M80" s="655">
        <v>20.2</v>
      </c>
      <c r="N80" s="919">
        <f t="shared" si="11"/>
        <v>3.2399999999999998</v>
      </c>
      <c r="O80" s="923">
        <f t="shared" si="10"/>
        <v>4.0929508978807316</v>
      </c>
      <c r="P80" s="922">
        <f t="shared" si="13"/>
        <v>15.524174696260024</v>
      </c>
      <c r="Q80" s="851" t="str">
        <f t="shared" si="12"/>
        <v>13s/22s/R4s/41s/8x(N4R2/N2R4)</v>
      </c>
      <c r="R80" s="538"/>
      <c r="S80" s="537"/>
      <c r="T80" s="537"/>
      <c r="U80" s="537"/>
      <c r="V80" s="537"/>
      <c r="W80" s="534"/>
      <c r="X80" s="538"/>
      <c r="Y80" s="538"/>
      <c r="Z80" s="538"/>
      <c r="AA80" s="537"/>
      <c r="AB80" s="537"/>
      <c r="AC80" s="537"/>
      <c r="AD80" s="537"/>
      <c r="AE80" s="537"/>
      <c r="AF80" s="537"/>
      <c r="AG80" s="537"/>
      <c r="AH80" s="537"/>
      <c r="AI80" s="537"/>
    </row>
    <row r="81" spans="2:35" ht="15.75">
      <c r="B81" s="812">
        <v>80</v>
      </c>
      <c r="C81" s="787" t="s">
        <v>146</v>
      </c>
      <c r="D81" s="788" t="s">
        <v>26</v>
      </c>
      <c r="E81" s="848" t="s">
        <v>22</v>
      </c>
      <c r="F81" s="790">
        <v>14</v>
      </c>
      <c r="G81" s="791">
        <v>2.86</v>
      </c>
      <c r="H81" s="801">
        <v>1</v>
      </c>
      <c r="I81" s="620">
        <v>20.399999999999999</v>
      </c>
      <c r="J81" s="576">
        <v>36.4</v>
      </c>
      <c r="K81" s="644">
        <f t="shared" si="9"/>
        <v>0.56043956043956045</v>
      </c>
      <c r="L81" s="652">
        <f t="shared" si="7"/>
        <v>57.098914304214219</v>
      </c>
      <c r="M81" s="573">
        <v>13.6</v>
      </c>
      <c r="N81" s="918">
        <f t="shared" si="11"/>
        <v>4.4055944055944058</v>
      </c>
      <c r="O81" s="916">
        <f t="shared" si="10"/>
        <v>0.18327812693826884</v>
      </c>
      <c r="P81" s="921">
        <f t="shared" si="13"/>
        <v>8.6380784900346903</v>
      </c>
      <c r="Q81" s="849" t="str">
        <f t="shared" si="12"/>
        <v>13s/22s/R4s/41s(N4,R1/N2,R2)</v>
      </c>
      <c r="R81" s="538"/>
      <c r="S81" s="537"/>
      <c r="T81" s="537"/>
      <c r="U81" s="537"/>
      <c r="V81" s="537"/>
      <c r="W81" s="534"/>
      <c r="X81" s="538"/>
      <c r="Y81" s="538"/>
      <c r="Z81" s="538"/>
      <c r="AA81" s="537"/>
      <c r="AB81" s="537"/>
      <c r="AC81" s="537"/>
      <c r="AD81" s="537"/>
      <c r="AE81" s="537"/>
      <c r="AF81" s="537"/>
      <c r="AG81" s="537"/>
      <c r="AH81" s="537"/>
      <c r="AI81" s="537"/>
    </row>
    <row r="82" spans="2:35" ht="15.75">
      <c r="B82" s="794">
        <v>81</v>
      </c>
      <c r="C82" s="795" t="s">
        <v>146</v>
      </c>
      <c r="D82" s="812"/>
      <c r="E82" s="850" t="s">
        <v>23</v>
      </c>
      <c r="F82" s="790">
        <v>14</v>
      </c>
      <c r="G82" s="791">
        <v>1.78</v>
      </c>
      <c r="H82" s="801">
        <v>2</v>
      </c>
      <c r="I82" s="625">
        <v>20.399999999999999</v>
      </c>
      <c r="J82" s="626">
        <v>36.4</v>
      </c>
      <c r="K82" s="648">
        <f t="shared" si="9"/>
        <v>0.56043956043956045</v>
      </c>
      <c r="L82" s="653">
        <f t="shared" si="7"/>
        <v>56.760760767276544</v>
      </c>
      <c r="M82" s="574">
        <v>13.6</v>
      </c>
      <c r="N82" s="919">
        <f t="shared" si="11"/>
        <v>6.5168539325842696</v>
      </c>
      <c r="O82" s="917">
        <f t="shared" si="10"/>
        <v>2.6262234831264664E-5</v>
      </c>
      <c r="P82" s="922">
        <f t="shared" si="13"/>
        <v>5.7022451718599401</v>
      </c>
      <c r="Q82" s="851" t="str">
        <f t="shared" si="12"/>
        <v>13s(N2,R1)</v>
      </c>
      <c r="R82" s="538"/>
      <c r="S82" s="537"/>
      <c r="T82" s="537"/>
      <c r="U82" s="537"/>
      <c r="V82" s="537"/>
      <c r="W82" s="534"/>
      <c r="X82" s="538"/>
      <c r="Y82" s="538"/>
      <c r="Z82" s="538"/>
      <c r="AA82" s="537"/>
      <c r="AB82" s="537"/>
      <c r="AC82" s="537"/>
      <c r="AD82" s="537"/>
      <c r="AE82" s="537"/>
      <c r="AF82" s="537"/>
      <c r="AG82" s="537"/>
      <c r="AH82" s="537"/>
      <c r="AI82" s="537"/>
    </row>
    <row r="83" spans="2:35" ht="15.75">
      <c r="B83" s="812">
        <v>82</v>
      </c>
      <c r="C83" s="787" t="s">
        <v>147</v>
      </c>
      <c r="D83" s="788" t="s">
        <v>26</v>
      </c>
      <c r="E83" s="848" t="s">
        <v>22</v>
      </c>
      <c r="F83" s="790">
        <v>40</v>
      </c>
      <c r="G83" s="791">
        <v>3.35</v>
      </c>
      <c r="H83" s="792">
        <v>1</v>
      </c>
      <c r="I83" s="620">
        <v>5.2</v>
      </c>
      <c r="J83" s="576">
        <v>15.6</v>
      </c>
      <c r="K83" s="644">
        <f t="shared" si="9"/>
        <v>0.33333333333333337</v>
      </c>
      <c r="L83" s="652">
        <f t="shared" si="7"/>
        <v>17.145799485588302</v>
      </c>
      <c r="M83" s="656">
        <v>12.6</v>
      </c>
      <c r="N83" s="918">
        <f t="shared" si="11"/>
        <v>3.4626865671641789</v>
      </c>
      <c r="O83" s="923">
        <f t="shared" si="10"/>
        <v>2.4841302459414627</v>
      </c>
      <c r="P83" s="921">
        <f t="shared" si="13"/>
        <v>10.099628706046575</v>
      </c>
      <c r="Q83" s="849" t="str">
        <f t="shared" si="12"/>
        <v>13s/22s/R4s/41s/8x(N4R2/N2R4)</v>
      </c>
      <c r="R83" s="538"/>
      <c r="S83" s="537"/>
      <c r="T83" s="537"/>
      <c r="U83" s="537"/>
      <c r="V83" s="537"/>
      <c r="W83" s="534"/>
      <c r="X83" s="538"/>
      <c r="Y83" s="538"/>
      <c r="Z83" s="538"/>
      <c r="AA83" s="537"/>
      <c r="AB83" s="537"/>
      <c r="AC83" s="537"/>
      <c r="AD83" s="537"/>
      <c r="AE83" s="537"/>
      <c r="AF83" s="537"/>
      <c r="AG83" s="537"/>
      <c r="AH83" s="537"/>
      <c r="AI83" s="537"/>
    </row>
    <row r="84" spans="2:35" ht="15.75">
      <c r="B84" s="794">
        <v>83</v>
      </c>
      <c r="C84" s="795" t="s">
        <v>147</v>
      </c>
      <c r="D84" s="812"/>
      <c r="E84" s="850" t="s">
        <v>23</v>
      </c>
      <c r="F84" s="790">
        <v>40</v>
      </c>
      <c r="G84" s="791">
        <v>3.07</v>
      </c>
      <c r="H84" s="792">
        <v>0</v>
      </c>
      <c r="I84" s="625">
        <v>5.2</v>
      </c>
      <c r="J84" s="626">
        <v>15.6</v>
      </c>
      <c r="K84" s="648">
        <f t="shared" si="9"/>
        <v>0.33333333333333337</v>
      </c>
      <c r="L84" s="653">
        <f t="shared" si="7"/>
        <v>16.738193441348443</v>
      </c>
      <c r="M84" s="657">
        <v>12.6</v>
      </c>
      <c r="N84" s="919">
        <f t="shared" si="11"/>
        <v>4.1042345276872965</v>
      </c>
      <c r="O84" s="917">
        <f t="shared" si="10"/>
        <v>0.46039862031527207</v>
      </c>
      <c r="P84" s="922">
        <f t="shared" si="13"/>
        <v>9.2099999999999991</v>
      </c>
      <c r="Q84" s="851" t="str">
        <f t="shared" si="12"/>
        <v>13s/22s/R4s/41s(N4,R1/N2,R2)</v>
      </c>
      <c r="R84" s="538"/>
      <c r="S84" s="537"/>
      <c r="T84" s="537"/>
      <c r="U84" s="537"/>
      <c r="V84" s="537"/>
      <c r="W84" s="534"/>
      <c r="X84" s="538"/>
      <c r="Y84" s="538"/>
      <c r="Z84" s="538"/>
      <c r="AA84" s="537"/>
      <c r="AB84" s="537"/>
      <c r="AC84" s="537"/>
      <c r="AD84" s="537"/>
      <c r="AE84" s="537"/>
      <c r="AF84" s="537"/>
      <c r="AG84" s="537"/>
      <c r="AH84" s="537"/>
      <c r="AI84" s="537"/>
    </row>
    <row r="85" spans="2:35" ht="15.75">
      <c r="B85" s="812">
        <v>84</v>
      </c>
      <c r="C85" s="787" t="s">
        <v>148</v>
      </c>
      <c r="D85" s="788" t="s">
        <v>26</v>
      </c>
      <c r="E85" s="848" t="s">
        <v>22</v>
      </c>
      <c r="F85" s="790">
        <v>41</v>
      </c>
      <c r="G85" s="791">
        <v>4.53</v>
      </c>
      <c r="H85" s="792">
        <v>0</v>
      </c>
      <c r="I85" s="620">
        <v>8.9</v>
      </c>
      <c r="J85" s="576">
        <v>33.4</v>
      </c>
      <c r="K85" s="644">
        <f t="shared" si="9"/>
        <v>0.26646706586826352</v>
      </c>
      <c r="L85" s="652">
        <f t="shared" si="7"/>
        <v>27.681265341020808</v>
      </c>
      <c r="M85" s="658">
        <v>16</v>
      </c>
      <c r="N85" s="918">
        <f t="shared" si="11"/>
        <v>3.5320088300220749</v>
      </c>
      <c r="O85" s="916">
        <f t="shared" si="10"/>
        <v>2.1076381020382784</v>
      </c>
      <c r="P85" s="921">
        <f t="shared" si="13"/>
        <v>13.59</v>
      </c>
      <c r="Q85" s="849" t="str">
        <f>IF(N85&gt;=6,"13s(N2,R1)",(IF(N85&gt;=6,"13s(N2,R1)",IF(N85&gt;=5,"13s/22s/R4s(N2,R1)",IF(N85&gt;=4,"13s/22s/R4s/41s(N4,R1/N2,R2)",IF(N85&gt;=3,"13s/22s/R4s/41s/8x(N4R2/N2R4)",IF(N85&gt;=2,"13s/22s/R4s/41s/10x(N5R2/N2R5)","Unaceptable")))))))</f>
        <v>13s/22s/R4s/41s/8x(N4R2/N2R4)</v>
      </c>
      <c r="R85" s="538"/>
      <c r="S85" s="537"/>
      <c r="T85" s="537"/>
      <c r="U85" s="537"/>
      <c r="V85" s="537"/>
      <c r="W85" s="534"/>
      <c r="X85" s="538"/>
      <c r="Y85" s="538"/>
      <c r="Z85" s="538"/>
      <c r="AA85" s="537"/>
      <c r="AB85" s="537"/>
      <c r="AC85" s="537"/>
      <c r="AD85" s="537"/>
      <c r="AE85" s="537"/>
      <c r="AF85" s="537"/>
      <c r="AG85" s="537"/>
      <c r="AH85" s="537"/>
      <c r="AI85" s="537"/>
    </row>
    <row r="86" spans="2:35" ht="15.75">
      <c r="B86" s="794">
        <v>85</v>
      </c>
      <c r="C86" s="795" t="s">
        <v>148</v>
      </c>
      <c r="D86" s="812"/>
      <c r="E86" s="850" t="s">
        <v>23</v>
      </c>
      <c r="F86" s="790">
        <v>40</v>
      </c>
      <c r="G86" s="791">
        <v>3.51</v>
      </c>
      <c r="H86" s="792">
        <v>1</v>
      </c>
      <c r="I86" s="625">
        <v>8.9</v>
      </c>
      <c r="J86" s="626">
        <v>33.4</v>
      </c>
      <c r="K86" s="648">
        <f t="shared" si="9"/>
        <v>0.26646706586826352</v>
      </c>
      <c r="L86" s="653">
        <f t="shared" si="7"/>
        <v>26.518749297808146</v>
      </c>
      <c r="M86" s="659">
        <v>16</v>
      </c>
      <c r="N86" s="919">
        <f t="shared" si="11"/>
        <v>4.2735042735042734</v>
      </c>
      <c r="O86" s="917">
        <f t="shared" si="10"/>
        <v>0.2772805599771333</v>
      </c>
      <c r="P86" s="922">
        <f t="shared" si="13"/>
        <v>10.577376801456966</v>
      </c>
      <c r="Q86" s="851" t="str">
        <f t="shared" si="12"/>
        <v>13s/22s/R4s/41s(N4,R1/N2,R2)</v>
      </c>
      <c r="R86" s="538"/>
      <c r="S86" s="537"/>
      <c r="T86" s="537"/>
      <c r="U86" s="537"/>
      <c r="V86" s="537"/>
      <c r="W86" s="534"/>
      <c r="X86" s="538"/>
      <c r="Y86" s="538"/>
      <c r="Z86" s="538"/>
      <c r="AA86" s="537"/>
      <c r="AB86" s="537"/>
      <c r="AC86" s="537"/>
      <c r="AD86" s="537"/>
      <c r="AE86" s="537"/>
      <c r="AF86" s="537"/>
      <c r="AG86" s="537"/>
      <c r="AH86" s="537"/>
      <c r="AI86" s="537"/>
    </row>
    <row r="87" spans="2:35" ht="15.75">
      <c r="B87" s="812">
        <v>86</v>
      </c>
      <c r="C87" s="787" t="s">
        <v>149</v>
      </c>
      <c r="D87" s="788" t="s">
        <v>26</v>
      </c>
      <c r="E87" s="848" t="s">
        <v>22</v>
      </c>
      <c r="F87" s="790">
        <v>40</v>
      </c>
      <c r="G87" s="791">
        <v>1.7</v>
      </c>
      <c r="H87" s="792">
        <v>1</v>
      </c>
      <c r="I87" s="620">
        <v>5.4</v>
      </c>
      <c r="J87" s="576">
        <v>35.9</v>
      </c>
      <c r="K87" s="644">
        <f t="shared" si="9"/>
        <v>0.15041782729805014</v>
      </c>
      <c r="L87" s="652">
        <f t="shared" si="7"/>
        <v>15.692245218578508</v>
      </c>
      <c r="M87" s="596">
        <v>20</v>
      </c>
      <c r="N87" s="918">
        <f t="shared" si="11"/>
        <v>11.176470588235295</v>
      </c>
      <c r="O87" s="923">
        <f t="shared" si="10"/>
        <v>0</v>
      </c>
      <c r="P87" s="921">
        <f t="shared" si="13"/>
        <v>5.1971145840745132</v>
      </c>
      <c r="Q87" s="849" t="str">
        <f t="shared" si="12"/>
        <v>13s(N2,R1)</v>
      </c>
      <c r="R87" s="538"/>
      <c r="S87" s="537"/>
      <c r="T87" s="537"/>
      <c r="U87" s="537"/>
      <c r="V87" s="537"/>
      <c r="W87" s="534"/>
      <c r="X87" s="538"/>
      <c r="Y87" s="538"/>
      <c r="Z87" s="538"/>
      <c r="AA87" s="537"/>
      <c r="AB87" s="537"/>
      <c r="AC87" s="537"/>
      <c r="AD87" s="537"/>
      <c r="AE87" s="537"/>
      <c r="AF87" s="537"/>
      <c r="AG87" s="537"/>
      <c r="AH87" s="537"/>
      <c r="AI87" s="537"/>
    </row>
    <row r="88" spans="2:35" ht="15.75">
      <c r="B88" s="794">
        <v>87</v>
      </c>
      <c r="C88" s="795" t="s">
        <v>149</v>
      </c>
      <c r="D88" s="812"/>
      <c r="E88" s="850" t="s">
        <v>23</v>
      </c>
      <c r="F88" s="790">
        <v>40</v>
      </c>
      <c r="G88" s="791">
        <v>2.36</v>
      </c>
      <c r="H88" s="792">
        <v>0</v>
      </c>
      <c r="I88" s="625">
        <v>5.4</v>
      </c>
      <c r="J88" s="626">
        <v>35.9</v>
      </c>
      <c r="K88" s="648">
        <f t="shared" si="9"/>
        <v>0.15041782729805014</v>
      </c>
      <c r="L88" s="653">
        <f t="shared" si="7"/>
        <v>16.335068494499804</v>
      </c>
      <c r="M88" s="596">
        <v>20</v>
      </c>
      <c r="N88" s="919">
        <f t="shared" si="11"/>
        <v>8.4745762711864412</v>
      </c>
      <c r="O88" s="917">
        <f t="shared" si="10"/>
        <v>1.5339951531245788E-10</v>
      </c>
      <c r="P88" s="922">
        <f t="shared" si="13"/>
        <v>7.08</v>
      </c>
      <c r="Q88" s="851" t="str">
        <f t="shared" si="12"/>
        <v>13s(N2,R1)</v>
      </c>
      <c r="R88" s="538"/>
      <c r="S88" s="537"/>
      <c r="T88" s="537"/>
      <c r="U88" s="537"/>
      <c r="V88" s="537"/>
      <c r="W88" s="534"/>
      <c r="X88" s="538"/>
      <c r="Y88" s="538"/>
      <c r="Z88" s="538"/>
      <c r="AA88" s="537"/>
      <c r="AB88" s="537"/>
      <c r="AC88" s="537"/>
      <c r="AD88" s="537"/>
      <c r="AE88" s="537"/>
      <c r="AF88" s="537"/>
      <c r="AG88" s="537"/>
      <c r="AH88" s="537"/>
      <c r="AI88" s="537"/>
    </row>
    <row r="89" spans="2:35" ht="15.75">
      <c r="B89" s="812">
        <v>88</v>
      </c>
      <c r="C89" s="787" t="s">
        <v>150</v>
      </c>
      <c r="D89" s="788" t="s">
        <v>26</v>
      </c>
      <c r="E89" s="848" t="s">
        <v>22</v>
      </c>
      <c r="F89" s="790">
        <v>40</v>
      </c>
      <c r="G89" s="791">
        <v>2.6</v>
      </c>
      <c r="H89" s="792">
        <v>1</v>
      </c>
      <c r="I89" s="620">
        <v>5.9</v>
      </c>
      <c r="J89" s="576">
        <v>47.3</v>
      </c>
      <c r="K89" s="644">
        <f t="shared" si="9"/>
        <v>0.12473572938689219</v>
      </c>
      <c r="L89" s="652">
        <f t="shared" si="7"/>
        <v>17.871503126486033</v>
      </c>
      <c r="M89" s="658">
        <v>16.8</v>
      </c>
      <c r="N89" s="918">
        <f t="shared" si="11"/>
        <v>6.0769230769230766</v>
      </c>
      <c r="O89" s="916">
        <f t="shared" si="10"/>
        <v>2.3593243800856811E-4</v>
      </c>
      <c r="P89" s="921">
        <f t="shared" si="13"/>
        <v>7.8638413005350003</v>
      </c>
      <c r="Q89" s="849" t="str">
        <f t="shared" si="12"/>
        <v>13s(N2,R1)</v>
      </c>
      <c r="R89" s="538"/>
      <c r="S89" s="537"/>
      <c r="T89" s="537"/>
      <c r="U89" s="537"/>
      <c r="V89" s="537"/>
      <c r="W89" s="534"/>
      <c r="X89" s="538"/>
      <c r="Y89" s="538"/>
      <c r="Z89" s="538"/>
      <c r="AA89" s="537"/>
      <c r="AB89" s="537"/>
      <c r="AC89" s="537"/>
      <c r="AD89" s="537"/>
      <c r="AE89" s="537"/>
      <c r="AF89" s="537"/>
      <c r="AG89" s="537"/>
      <c r="AH89" s="537"/>
      <c r="AI89" s="537"/>
    </row>
    <row r="90" spans="2:35" ht="15.75">
      <c r="B90" s="794">
        <v>89</v>
      </c>
      <c r="C90" s="795" t="s">
        <v>150</v>
      </c>
      <c r="D90" s="812"/>
      <c r="E90" s="850" t="s">
        <v>23</v>
      </c>
      <c r="F90" s="790">
        <v>40</v>
      </c>
      <c r="G90" s="791">
        <v>2.44</v>
      </c>
      <c r="H90" s="792">
        <v>0</v>
      </c>
      <c r="I90" s="625">
        <v>5.9</v>
      </c>
      <c r="J90" s="626">
        <v>47.3</v>
      </c>
      <c r="K90" s="648">
        <f t="shared" si="9"/>
        <v>0.12473572938689219</v>
      </c>
      <c r="L90" s="653">
        <f t="shared" si="7"/>
        <v>17.69731311583767</v>
      </c>
      <c r="M90" s="659">
        <v>16.8</v>
      </c>
      <c r="N90" s="919">
        <f t="shared" si="11"/>
        <v>6.8852459016393448</v>
      </c>
      <c r="O90" s="917">
        <f t="shared" si="10"/>
        <v>3.6172836281878062E-6</v>
      </c>
      <c r="P90" s="922">
        <f t="shared" si="13"/>
        <v>7.32</v>
      </c>
      <c r="Q90" s="851" t="str">
        <f t="shared" si="12"/>
        <v>13s(N2,R1)</v>
      </c>
      <c r="R90" s="538"/>
      <c r="S90" s="537"/>
      <c r="T90" s="537"/>
      <c r="U90" s="537"/>
      <c r="V90" s="537"/>
      <c r="W90" s="534"/>
      <c r="X90" s="538"/>
      <c r="Y90" s="538"/>
      <c r="Z90" s="538"/>
      <c r="AA90" s="537"/>
      <c r="AB90" s="537"/>
      <c r="AC90" s="537"/>
      <c r="AD90" s="537"/>
      <c r="AE90" s="537"/>
      <c r="AF90" s="537"/>
      <c r="AG90" s="537"/>
      <c r="AH90" s="537"/>
      <c r="AI90" s="537"/>
    </row>
    <row r="91" spans="2:35" ht="15.75">
      <c r="B91" s="812">
        <v>90</v>
      </c>
      <c r="C91" s="787" t="s">
        <v>151</v>
      </c>
      <c r="D91" s="788" t="s">
        <v>26</v>
      </c>
      <c r="E91" s="848" t="s">
        <v>22</v>
      </c>
      <c r="F91" s="790">
        <v>40</v>
      </c>
      <c r="G91" s="791">
        <v>2.19</v>
      </c>
      <c r="H91" s="792">
        <v>0</v>
      </c>
      <c r="I91" s="620">
        <v>4.5</v>
      </c>
      <c r="J91" s="576">
        <v>16.5</v>
      </c>
      <c r="K91" s="644">
        <f t="shared" si="9"/>
        <v>0.27272727272727271</v>
      </c>
      <c r="L91" s="652">
        <f t="shared" si="7"/>
        <v>13.872065293963979</v>
      </c>
      <c r="M91" s="660">
        <v>18</v>
      </c>
      <c r="N91" s="918">
        <f t="shared" si="11"/>
        <v>8.2191780821917817</v>
      </c>
      <c r="O91" s="923">
        <f t="shared" si="10"/>
        <v>9.1375795818748884E-10</v>
      </c>
      <c r="P91" s="921">
        <f t="shared" si="13"/>
        <v>6.57</v>
      </c>
      <c r="Q91" s="849" t="str">
        <f t="shared" si="12"/>
        <v>13s(N2,R1)</v>
      </c>
      <c r="R91" s="538"/>
      <c r="S91" s="537"/>
      <c r="T91" s="537"/>
      <c r="U91" s="537"/>
      <c r="V91" s="537"/>
      <c r="W91" s="534"/>
      <c r="X91" s="538"/>
      <c r="Y91" s="538"/>
      <c r="Z91" s="538"/>
      <c r="AA91" s="537"/>
      <c r="AB91" s="537"/>
      <c r="AC91" s="537"/>
      <c r="AD91" s="537"/>
      <c r="AE91" s="537"/>
      <c r="AF91" s="537"/>
      <c r="AG91" s="537"/>
      <c r="AH91" s="537"/>
      <c r="AI91" s="537"/>
    </row>
    <row r="92" spans="2:35" ht="15.75">
      <c r="B92" s="794">
        <v>91</v>
      </c>
      <c r="C92" s="795" t="s">
        <v>151</v>
      </c>
      <c r="D92" s="812"/>
      <c r="E92" s="850" t="s">
        <v>23</v>
      </c>
      <c r="F92" s="790">
        <v>40</v>
      </c>
      <c r="G92" s="791">
        <v>2.89</v>
      </c>
      <c r="H92" s="792">
        <v>0</v>
      </c>
      <c r="I92" s="625">
        <v>4.5</v>
      </c>
      <c r="J92" s="626">
        <v>16.5</v>
      </c>
      <c r="K92" s="648">
        <f t="shared" si="9"/>
        <v>0.27272727272727271</v>
      </c>
      <c r="L92" s="653">
        <f t="shared" si="7"/>
        <v>14.824157808118478</v>
      </c>
      <c r="M92" s="660">
        <v>18</v>
      </c>
      <c r="N92" s="919">
        <f t="shared" si="11"/>
        <v>6.2283737024221448</v>
      </c>
      <c r="O92" s="917">
        <f t="shared" si="10"/>
        <v>1.1316266830263544E-4</v>
      </c>
      <c r="P92" s="922">
        <f t="shared" si="13"/>
        <v>8.67</v>
      </c>
      <c r="Q92" s="851" t="str">
        <f t="shared" si="12"/>
        <v>13s(N2,R1)</v>
      </c>
      <c r="R92" s="538"/>
      <c r="S92" s="537"/>
      <c r="T92" s="537"/>
      <c r="U92" s="537"/>
      <c r="V92" s="537"/>
      <c r="W92" s="534"/>
      <c r="X92" s="538"/>
      <c r="Y92" s="538"/>
      <c r="Z92" s="538"/>
      <c r="AA92" s="537"/>
      <c r="AB92" s="537"/>
      <c r="AC92" s="537"/>
      <c r="AD92" s="537"/>
      <c r="AE92" s="537"/>
      <c r="AF92" s="537"/>
      <c r="AG92" s="537"/>
      <c r="AH92" s="537"/>
      <c r="AI92" s="537"/>
    </row>
    <row r="93" spans="2:35" ht="15.75">
      <c r="B93" s="812">
        <v>92</v>
      </c>
      <c r="C93" s="787" t="s">
        <v>152</v>
      </c>
      <c r="D93" s="788" t="s">
        <v>26</v>
      </c>
      <c r="E93" s="848" t="s">
        <v>22</v>
      </c>
      <c r="F93" s="790">
        <v>41</v>
      </c>
      <c r="G93" s="791">
        <v>4.54</v>
      </c>
      <c r="H93" s="792">
        <v>2</v>
      </c>
      <c r="I93" s="620">
        <v>6.5</v>
      </c>
      <c r="J93" s="576">
        <v>13.4</v>
      </c>
      <c r="K93" s="644">
        <f t="shared" si="9"/>
        <v>0.48507462686567165</v>
      </c>
      <c r="L93" s="652">
        <f t="shared" si="7"/>
        <v>21.976766029604992</v>
      </c>
      <c r="M93" s="661">
        <v>13.6</v>
      </c>
      <c r="N93" s="728">
        <f t="shared" si="11"/>
        <v>2.5550660792951541</v>
      </c>
      <c r="O93" s="923">
        <f t="shared" si="10"/>
        <v>14.569755217941895</v>
      </c>
      <c r="P93" s="921">
        <f t="shared" si="13"/>
        <v>13.766059712205232</v>
      </c>
      <c r="Q93" s="849" t="str">
        <f t="shared" si="12"/>
        <v>13s/22s/R4s/41s/10x(N5R2/N2R5)</v>
      </c>
      <c r="R93" s="538"/>
      <c r="S93" s="537"/>
      <c r="T93" s="537"/>
      <c r="U93" s="537"/>
      <c r="V93" s="537"/>
      <c r="W93" s="534"/>
      <c r="X93" s="538"/>
      <c r="Y93" s="538"/>
      <c r="Z93" s="538"/>
      <c r="AA93" s="537"/>
      <c r="AB93" s="537"/>
      <c r="AC93" s="537"/>
      <c r="AD93" s="537"/>
      <c r="AE93" s="537"/>
      <c r="AF93" s="537"/>
      <c r="AG93" s="537"/>
      <c r="AH93" s="537"/>
      <c r="AI93" s="537"/>
    </row>
    <row r="94" spans="2:35" ht="15.75">
      <c r="B94" s="794">
        <v>93</v>
      </c>
      <c r="C94" s="795" t="s">
        <v>152</v>
      </c>
      <c r="D94" s="812"/>
      <c r="E94" s="850" t="s">
        <v>23</v>
      </c>
      <c r="F94" s="790">
        <v>40</v>
      </c>
      <c r="G94" s="791">
        <v>3.99</v>
      </c>
      <c r="H94" s="792">
        <v>1</v>
      </c>
      <c r="I94" s="625">
        <v>6.5</v>
      </c>
      <c r="J94" s="626">
        <v>13.4</v>
      </c>
      <c r="K94" s="648">
        <f t="shared" si="9"/>
        <v>0.48507462686567165</v>
      </c>
      <c r="L94" s="653">
        <f t="shared" si="7"/>
        <v>21.140778422754448</v>
      </c>
      <c r="M94" s="663">
        <v>13.6</v>
      </c>
      <c r="N94" s="731">
        <f t="shared" si="11"/>
        <v>3.1578947368421049</v>
      </c>
      <c r="O94" s="923">
        <f t="shared" si="10"/>
        <v>4.8669357341039055</v>
      </c>
      <c r="P94" s="922">
        <f t="shared" si="13"/>
        <v>12.011698464413765</v>
      </c>
      <c r="Q94" s="851" t="str">
        <f t="shared" si="12"/>
        <v>13s/22s/R4s/41s/8x(N4R2/N2R4)</v>
      </c>
      <c r="R94" s="538"/>
      <c r="S94" s="537"/>
      <c r="T94" s="537"/>
      <c r="U94" s="537"/>
      <c r="V94" s="537"/>
      <c r="W94" s="534"/>
      <c r="X94" s="538"/>
      <c r="Y94" s="538"/>
      <c r="Z94" s="538"/>
      <c r="AA94" s="537"/>
      <c r="AB94" s="537"/>
      <c r="AC94" s="537"/>
      <c r="AD94" s="537"/>
      <c r="AE94" s="537"/>
      <c r="AF94" s="537"/>
      <c r="AG94" s="537"/>
      <c r="AH94" s="537"/>
      <c r="AI94" s="537"/>
    </row>
    <row r="95" spans="2:35" ht="15.75">
      <c r="B95" s="812">
        <v>94</v>
      </c>
      <c r="C95" s="787" t="s">
        <v>153</v>
      </c>
      <c r="D95" s="788" t="s">
        <v>257</v>
      </c>
      <c r="E95" s="848" t="s">
        <v>22</v>
      </c>
      <c r="F95" s="790">
        <v>39</v>
      </c>
      <c r="G95" s="791">
        <v>4.1100000000000003</v>
      </c>
      <c r="H95" s="792">
        <v>0</v>
      </c>
      <c r="I95" s="620">
        <v>6.9</v>
      </c>
      <c r="J95" s="576">
        <v>22.8</v>
      </c>
      <c r="K95" s="644">
        <f t="shared" si="9"/>
        <v>0.30263157894736842</v>
      </c>
      <c r="L95" s="652">
        <f t="shared" si="7"/>
        <v>22.261683106180453</v>
      </c>
      <c r="M95" s="665">
        <v>17.5</v>
      </c>
      <c r="N95" s="918">
        <f t="shared" si="11"/>
        <v>4.2579075425790753</v>
      </c>
      <c r="O95" s="916">
        <f t="shared" si="10"/>
        <v>0.2908632446568582</v>
      </c>
      <c r="P95" s="921">
        <f t="shared" si="13"/>
        <v>12.33</v>
      </c>
      <c r="Q95" s="849" t="str">
        <f t="shared" si="12"/>
        <v>13s/22s/R4s/41s(N4,R1/N2,R2)</v>
      </c>
      <c r="R95" s="538"/>
      <c r="S95" s="537"/>
      <c r="T95" s="537"/>
      <c r="U95" s="537"/>
      <c r="V95" s="537"/>
      <c r="W95" s="534"/>
      <c r="X95" s="538"/>
      <c r="Y95" s="538"/>
      <c r="Z95" s="538"/>
      <c r="AA95" s="537"/>
      <c r="AB95" s="537"/>
      <c r="AC95" s="537"/>
      <c r="AD95" s="537"/>
      <c r="AE95" s="537"/>
      <c r="AF95" s="537"/>
      <c r="AG95" s="537"/>
      <c r="AH95" s="537"/>
      <c r="AI95" s="537"/>
    </row>
    <row r="96" spans="2:35" ht="15.75">
      <c r="B96" s="794">
        <v>95</v>
      </c>
      <c r="C96" s="795" t="s">
        <v>153</v>
      </c>
      <c r="D96" s="812"/>
      <c r="E96" s="850" t="s">
        <v>23</v>
      </c>
      <c r="F96" s="790">
        <v>39</v>
      </c>
      <c r="G96" s="791">
        <v>4.1100000000000003</v>
      </c>
      <c r="H96" s="792">
        <v>0</v>
      </c>
      <c r="I96" s="625">
        <v>6.9</v>
      </c>
      <c r="J96" s="626">
        <v>22.8</v>
      </c>
      <c r="K96" s="648">
        <f t="shared" si="9"/>
        <v>0.30263157894736842</v>
      </c>
      <c r="L96" s="653">
        <f t="shared" si="7"/>
        <v>22.261683106180453</v>
      </c>
      <c r="M96" s="665">
        <v>17.5</v>
      </c>
      <c r="N96" s="919">
        <f t="shared" si="11"/>
        <v>4.2579075425790753</v>
      </c>
      <c r="O96" s="917">
        <f t="shared" si="10"/>
        <v>0.2908632446568582</v>
      </c>
      <c r="P96" s="922">
        <f t="shared" si="13"/>
        <v>12.33</v>
      </c>
      <c r="Q96" s="851" t="str">
        <f t="shared" si="12"/>
        <v>13s/22s/R4s/41s(N4,R1/N2,R2)</v>
      </c>
      <c r="R96" s="538"/>
      <c r="S96" s="537"/>
      <c r="T96" s="537"/>
      <c r="U96" s="537"/>
      <c r="V96" s="537"/>
      <c r="W96" s="534"/>
      <c r="X96" s="538"/>
      <c r="Y96" s="538"/>
      <c r="Z96" s="538"/>
      <c r="AA96" s="537"/>
      <c r="AB96" s="537"/>
      <c r="AC96" s="537"/>
      <c r="AD96" s="537"/>
      <c r="AE96" s="537"/>
      <c r="AF96" s="537"/>
      <c r="AG96" s="537"/>
      <c r="AH96" s="537"/>
      <c r="AI96" s="537"/>
    </row>
    <row r="97" spans="2:35" ht="15.75">
      <c r="B97" s="812">
        <v>96</v>
      </c>
      <c r="C97" s="787" t="s">
        <v>154</v>
      </c>
      <c r="D97" s="788" t="s">
        <v>26</v>
      </c>
      <c r="E97" s="848" t="s">
        <v>33</v>
      </c>
      <c r="F97" s="790">
        <v>34</v>
      </c>
      <c r="G97" s="791">
        <v>5.66</v>
      </c>
      <c r="H97" s="792">
        <v>2</v>
      </c>
      <c r="I97" s="620">
        <v>1.9</v>
      </c>
      <c r="J97" s="621">
        <v>5.7</v>
      </c>
      <c r="K97" s="644">
        <f t="shared" si="9"/>
        <v>0.33333333333333331</v>
      </c>
      <c r="L97" s="652">
        <f>SQRT(POWER(G97,2)+POWER(I97,2))*1.96*SQRT(2)</f>
        <v>16.549086800183268</v>
      </c>
      <c r="M97" s="666">
        <v>18</v>
      </c>
      <c r="N97" s="728">
        <f>(M97-H97)/G97</f>
        <v>2.8268551236749118</v>
      </c>
      <c r="O97" s="923">
        <f t="shared" si="10"/>
        <v>9.2278305831966065</v>
      </c>
      <c r="P97" s="921">
        <f>SQRT(POWER(3,2)*POWER(G97,2)+POWER(H97,2))</f>
        <v>17.097379916232779</v>
      </c>
      <c r="Q97" s="849" t="str">
        <f t="shared" si="12"/>
        <v>13s/22s/R4s/41s/10x(N5R2/N2R5)</v>
      </c>
      <c r="R97" s="538"/>
      <c r="S97" s="537"/>
      <c r="T97" s="537"/>
      <c r="U97" s="537"/>
      <c r="V97" s="537"/>
      <c r="W97" s="534"/>
      <c r="X97" s="538"/>
      <c r="Y97" s="538"/>
      <c r="Z97" s="538"/>
      <c r="AA97" s="537"/>
      <c r="AB97" s="537"/>
      <c r="AC97" s="537"/>
      <c r="AD97" s="537"/>
      <c r="AE97" s="537"/>
      <c r="AF97" s="537"/>
      <c r="AG97" s="537"/>
      <c r="AH97" s="537"/>
      <c r="AI97" s="537"/>
    </row>
    <row r="98" spans="2:35" ht="15.75">
      <c r="B98" s="794">
        <v>97</v>
      </c>
      <c r="C98" s="795" t="s">
        <v>154</v>
      </c>
      <c r="D98" s="812"/>
      <c r="E98" s="850" t="s">
        <v>34</v>
      </c>
      <c r="F98" s="790">
        <v>39</v>
      </c>
      <c r="G98" s="791">
        <v>3.04</v>
      </c>
      <c r="H98" s="792">
        <v>1</v>
      </c>
      <c r="I98" s="625">
        <v>1.9</v>
      </c>
      <c r="J98" s="626">
        <v>5.7</v>
      </c>
      <c r="K98" s="648">
        <f t="shared" si="9"/>
        <v>0.33333333333333331</v>
      </c>
      <c r="L98" s="653">
        <f t="shared" si="7"/>
        <v>9.9368713949612939</v>
      </c>
      <c r="M98" s="667">
        <v>18</v>
      </c>
      <c r="N98" s="731">
        <f t="shared" si="11"/>
        <v>5.5921052631578947</v>
      </c>
      <c r="O98" s="923">
        <f t="shared" si="10"/>
        <v>2.1373725728301984E-3</v>
      </c>
      <c r="P98" s="922">
        <f t="shared" si="13"/>
        <v>9.1746607566710612</v>
      </c>
      <c r="Q98" s="851" t="str">
        <f t="shared" si="12"/>
        <v>13s/22s/R4s(N2,R1)</v>
      </c>
      <c r="R98" s="538"/>
      <c r="S98" s="537"/>
      <c r="T98" s="537"/>
      <c r="U98" s="537"/>
      <c r="V98" s="537"/>
      <c r="W98" s="534"/>
      <c r="X98" s="538"/>
      <c r="Y98" s="538"/>
      <c r="Z98" s="538"/>
      <c r="AA98" s="537"/>
      <c r="AB98" s="537"/>
      <c r="AC98" s="537"/>
      <c r="AD98" s="537"/>
      <c r="AE98" s="537"/>
      <c r="AF98" s="537"/>
      <c r="AG98" s="537"/>
      <c r="AH98" s="537"/>
      <c r="AI98" s="537"/>
    </row>
    <row r="99" spans="2:35" ht="15.75">
      <c r="B99" s="812">
        <v>98</v>
      </c>
      <c r="C99" s="787" t="s">
        <v>155</v>
      </c>
      <c r="D99" s="788" t="s">
        <v>257</v>
      </c>
      <c r="E99" s="852" t="s">
        <v>35</v>
      </c>
      <c r="F99" s="813">
        <v>38</v>
      </c>
      <c r="G99" s="814">
        <v>2.74</v>
      </c>
      <c r="H99" s="815">
        <v>1</v>
      </c>
      <c r="I99" s="620">
        <v>3.4</v>
      </c>
      <c r="J99" s="621">
        <v>5.9</v>
      </c>
      <c r="K99" s="644">
        <f t="shared" si="9"/>
        <v>0.57627118644067787</v>
      </c>
      <c r="L99" s="652">
        <f t="shared" si="7"/>
        <v>12.103726051096828</v>
      </c>
      <c r="M99" s="665">
        <v>6.8</v>
      </c>
      <c r="N99" s="918">
        <f t="shared" si="11"/>
        <v>2.1167883211678831</v>
      </c>
      <c r="O99" s="916">
        <f t="shared" si="10"/>
        <v>26.868717810936062</v>
      </c>
      <c r="P99" s="921">
        <f t="shared" si="13"/>
        <v>8.28060384271582</v>
      </c>
      <c r="Q99" s="849" t="str">
        <f t="shared" si="12"/>
        <v>13s/22s/R4s/41s/10x(N5R2/N2R5)</v>
      </c>
      <c r="R99" s="538"/>
      <c r="S99" s="537"/>
      <c r="T99" s="537"/>
      <c r="U99" s="537"/>
      <c r="V99" s="537"/>
      <c r="W99" s="534"/>
      <c r="X99" s="538"/>
      <c r="Y99" s="538"/>
      <c r="Z99" s="538"/>
      <c r="AA99" s="537"/>
      <c r="AB99" s="537"/>
      <c r="AC99" s="537"/>
      <c r="AD99" s="537"/>
      <c r="AE99" s="537"/>
      <c r="AF99" s="537"/>
      <c r="AG99" s="537"/>
      <c r="AH99" s="537"/>
      <c r="AI99" s="537"/>
    </row>
    <row r="100" spans="2:35" ht="15.75">
      <c r="B100" s="794">
        <v>99</v>
      </c>
      <c r="C100" s="795" t="s">
        <v>155</v>
      </c>
      <c r="D100" s="812"/>
      <c r="E100" s="852" t="s">
        <v>36</v>
      </c>
      <c r="F100" s="813">
        <v>39</v>
      </c>
      <c r="G100" s="814">
        <v>2.5</v>
      </c>
      <c r="H100" s="815">
        <v>1</v>
      </c>
      <c r="I100" s="625">
        <v>3.4</v>
      </c>
      <c r="J100" s="626">
        <v>5.9</v>
      </c>
      <c r="K100" s="648">
        <f t="shared" si="9"/>
        <v>0.57627118644067787</v>
      </c>
      <c r="L100" s="653">
        <f t="shared" si="7"/>
        <v>11.69776867611939</v>
      </c>
      <c r="M100" s="657">
        <v>6.8</v>
      </c>
      <c r="N100" s="919">
        <f t="shared" si="11"/>
        <v>2.3199999999999998</v>
      </c>
      <c r="O100" s="917">
        <f t="shared" si="10"/>
        <v>20.610805358581317</v>
      </c>
      <c r="P100" s="922">
        <f t="shared" si="13"/>
        <v>7.5663729752107782</v>
      </c>
      <c r="Q100" s="851" t="str">
        <f t="shared" si="12"/>
        <v>13s/22s/R4s/41s/10x(N5R2/N2R5)</v>
      </c>
      <c r="R100" s="538"/>
      <c r="S100" s="537"/>
      <c r="T100" s="537"/>
      <c r="U100" s="537"/>
      <c r="V100" s="537"/>
      <c r="W100" s="534"/>
      <c r="X100" s="538"/>
      <c r="Y100" s="538"/>
      <c r="Z100" s="538"/>
      <c r="AA100" s="537"/>
      <c r="AB100" s="537"/>
      <c r="AC100" s="537"/>
      <c r="AD100" s="537"/>
      <c r="AE100" s="537"/>
      <c r="AF100" s="537"/>
      <c r="AG100" s="537"/>
      <c r="AH100" s="537"/>
      <c r="AI100" s="537"/>
    </row>
    <row r="101" spans="2:35" ht="15.75">
      <c r="B101" s="786">
        <v>100</v>
      </c>
      <c r="C101" s="787" t="s">
        <v>156</v>
      </c>
      <c r="D101" s="788" t="s">
        <v>257</v>
      </c>
      <c r="E101" s="848" t="s">
        <v>22</v>
      </c>
      <c r="F101" s="790">
        <v>37</v>
      </c>
      <c r="G101" s="791">
        <v>2.11</v>
      </c>
      <c r="H101" s="792">
        <v>1</v>
      </c>
      <c r="I101" s="556">
        <v>3</v>
      </c>
      <c r="J101" s="621">
        <v>4.3</v>
      </c>
      <c r="K101" s="644">
        <f t="shared" si="9"/>
        <v>0.69767441860465118</v>
      </c>
      <c r="L101" s="652">
        <f t="shared" si="7"/>
        <v>10.166374708813363</v>
      </c>
      <c r="M101" s="588">
        <v>15</v>
      </c>
      <c r="N101" s="918">
        <f t="shared" si="11"/>
        <v>6.6350710900473935</v>
      </c>
      <c r="O101" s="916">
        <f t="shared" si="10"/>
        <v>1.4101869671989675E-5</v>
      </c>
      <c r="P101" s="921">
        <f t="shared" si="13"/>
        <v>6.4085021650928695</v>
      </c>
      <c r="Q101" s="849" t="str">
        <f t="shared" si="12"/>
        <v>13s(N2,R1)</v>
      </c>
      <c r="R101" s="538"/>
      <c r="S101" s="537"/>
      <c r="T101" s="537"/>
      <c r="U101" s="537"/>
      <c r="V101" s="537"/>
      <c r="W101" s="534"/>
      <c r="X101" s="538"/>
      <c r="Y101" s="538"/>
      <c r="Z101" s="538"/>
      <c r="AA101" s="537"/>
      <c r="AB101" s="537"/>
      <c r="AC101" s="537"/>
      <c r="AD101" s="537"/>
      <c r="AE101" s="537"/>
      <c r="AF101" s="537"/>
      <c r="AG101" s="537"/>
      <c r="AH101" s="537"/>
      <c r="AI101" s="537"/>
    </row>
    <row r="102" spans="2:35" ht="15.75">
      <c r="B102" s="794">
        <v>101</v>
      </c>
      <c r="C102" s="795" t="s">
        <v>156</v>
      </c>
      <c r="D102" s="794"/>
      <c r="E102" s="850" t="s">
        <v>23</v>
      </c>
      <c r="F102" s="790">
        <v>37</v>
      </c>
      <c r="G102" s="791">
        <v>2.2799999999999998</v>
      </c>
      <c r="H102" s="792">
        <v>1</v>
      </c>
      <c r="I102" s="562">
        <v>3</v>
      </c>
      <c r="J102" s="626">
        <v>4.3</v>
      </c>
      <c r="K102" s="648">
        <f t="shared" si="9"/>
        <v>0.69767441860465118</v>
      </c>
      <c r="L102" s="653">
        <f t="shared" si="7"/>
        <v>10.444574997576494</v>
      </c>
      <c r="M102" s="589">
        <v>15</v>
      </c>
      <c r="N102" s="648">
        <f t="shared" si="11"/>
        <v>6.1403508771929829</v>
      </c>
      <c r="O102" s="917">
        <f t="shared" si="10"/>
        <v>1.7390904452074807E-4</v>
      </c>
      <c r="P102" s="651">
        <f t="shared" si="13"/>
        <v>6.912712926196197</v>
      </c>
      <c r="Q102" s="851" t="str">
        <f t="shared" si="12"/>
        <v>13s(N2,R1)</v>
      </c>
      <c r="R102" s="538"/>
      <c r="S102" s="537"/>
      <c r="T102" s="537"/>
      <c r="U102" s="537"/>
      <c r="V102" s="537"/>
      <c r="W102" s="534"/>
      <c r="X102" s="538"/>
      <c r="Y102" s="538"/>
      <c r="Z102" s="538"/>
      <c r="AA102" s="537"/>
      <c r="AB102" s="537"/>
      <c r="AC102" s="537"/>
      <c r="AD102" s="537"/>
      <c r="AE102" s="537"/>
      <c r="AF102" s="537"/>
      <c r="AG102" s="537"/>
      <c r="AH102" s="537"/>
      <c r="AI102" s="537"/>
    </row>
    <row r="103" spans="2:35" ht="15.75">
      <c r="B103" s="788">
        <v>102</v>
      </c>
      <c r="C103" s="787" t="s">
        <v>157</v>
      </c>
      <c r="D103" s="788" t="s">
        <v>21</v>
      </c>
      <c r="E103" s="848" t="s">
        <v>37</v>
      </c>
      <c r="F103" s="790">
        <v>42</v>
      </c>
      <c r="G103" s="791">
        <v>5.01</v>
      </c>
      <c r="H103" s="792">
        <v>2</v>
      </c>
      <c r="I103" s="668"/>
      <c r="J103" s="668"/>
      <c r="K103" s="668"/>
      <c r="L103" s="669"/>
      <c r="M103" s="670">
        <v>20</v>
      </c>
      <c r="N103" s="662">
        <f t="shared" si="11"/>
        <v>3.5928143712574854</v>
      </c>
      <c r="O103" s="923">
        <f t="shared" si="10"/>
        <v>1.8182864210470886</v>
      </c>
      <c r="P103" s="647">
        <f t="shared" si="13"/>
        <v>15.162483305844065</v>
      </c>
      <c r="Q103" s="853" t="str">
        <f>IF(N103&gt;=6,"13s(N3,R1)",(IF(N103&gt;=6,"13s(N3,R1)",IF(N103&gt;=5,"13s/2of32s/R4s(N3,R1)",IF(N103&gt;=4,"13s/2of32s/R4s/31s(N3,R1)",IF(N103&gt;=3,"13s/2of32s/R4s/31s/6x(N6,R1/N3,R2)",IF(N103&gt;=2,"13s/2of32s/R4s/31s/12x(N6,R2)","Unaceptable")))))))</f>
        <v>13s/2of32s/R4s/31s/6x(N6,R1/N3,R2)</v>
      </c>
      <c r="R103" s="538"/>
      <c r="S103" s="537"/>
      <c r="T103" s="537"/>
      <c r="U103" s="537"/>
      <c r="V103" s="537"/>
      <c r="W103" s="534"/>
      <c r="X103" s="538"/>
      <c r="Y103" s="538"/>
      <c r="Z103" s="538"/>
      <c r="AA103" s="537"/>
      <c r="AB103" s="537"/>
      <c r="AC103" s="537"/>
      <c r="AD103" s="537"/>
      <c r="AE103" s="537"/>
      <c r="AF103" s="537"/>
      <c r="AG103" s="537"/>
      <c r="AH103" s="537"/>
      <c r="AI103" s="537"/>
    </row>
    <row r="104" spans="2:35" ht="15.75">
      <c r="B104" s="799">
        <v>103</v>
      </c>
      <c r="C104" s="854" t="s">
        <v>157</v>
      </c>
      <c r="D104" s="812"/>
      <c r="E104" s="855" t="s">
        <v>38</v>
      </c>
      <c r="F104" s="790">
        <v>41</v>
      </c>
      <c r="G104" s="791">
        <v>3.75</v>
      </c>
      <c r="H104" s="792">
        <v>2</v>
      </c>
      <c r="I104" s="953" t="s">
        <v>39</v>
      </c>
      <c r="J104" s="953"/>
      <c r="K104" s="953"/>
      <c r="L104" s="954"/>
      <c r="M104" s="671">
        <v>20</v>
      </c>
      <c r="N104" s="672">
        <f t="shared" si="11"/>
        <v>4.8</v>
      </c>
      <c r="O104" s="923">
        <f t="shared" si="10"/>
        <v>4.834241423842256E-2</v>
      </c>
      <c r="P104" s="673">
        <f t="shared" si="13"/>
        <v>11.42639488202644</v>
      </c>
      <c r="Q104" s="841" t="str">
        <f>IF(N104&gt;=6,"13s(N3,R1)",(IF(N104&gt;=6,"13s(N3,R1)",IF(N104&gt;=5,"13s/2of32s/R4s(N3,R1)",IF(N104&gt;=4,"13s/2of32s/R4s/31s(N3,R1)",IF(N104&gt;=3,"13s/2of32s/R4s/31s/6x(N6,R1/N3,R2)",IF(N104&gt;=2,"13s/2of32s/R4s/31s/12x(N6,R2)","Unaceptable")))))))</f>
        <v>13s/2of32s/R4s/31s(N3,R1)</v>
      </c>
      <c r="R104" s="538"/>
      <c r="S104" s="537"/>
      <c r="T104" s="537"/>
      <c r="U104" s="537"/>
      <c r="V104" s="537"/>
      <c r="W104" s="534"/>
      <c r="X104" s="538"/>
      <c r="Y104" s="538"/>
      <c r="Z104" s="538"/>
      <c r="AA104" s="537"/>
      <c r="AB104" s="537"/>
      <c r="AC104" s="537"/>
      <c r="AD104" s="537"/>
      <c r="AE104" s="537"/>
      <c r="AF104" s="537"/>
      <c r="AG104" s="537"/>
      <c r="AH104" s="537"/>
      <c r="AI104" s="537"/>
    </row>
    <row r="105" spans="2:35" ht="15.75">
      <c r="B105" s="794">
        <v>104</v>
      </c>
      <c r="C105" s="795" t="s">
        <v>157</v>
      </c>
      <c r="D105" s="794"/>
      <c r="E105" s="850" t="s">
        <v>40</v>
      </c>
      <c r="F105" s="790">
        <v>42</v>
      </c>
      <c r="G105" s="791">
        <v>3.85</v>
      </c>
      <c r="H105" s="792">
        <v>2</v>
      </c>
      <c r="I105" s="674"/>
      <c r="J105" s="674"/>
      <c r="K105" s="674"/>
      <c r="L105" s="675"/>
      <c r="M105" s="676">
        <v>20</v>
      </c>
      <c r="N105" s="664">
        <f t="shared" si="11"/>
        <v>4.6753246753246751</v>
      </c>
      <c r="O105" s="923">
        <f t="shared" si="10"/>
        <v>7.4834467689943729E-2</v>
      </c>
      <c r="P105" s="651">
        <f t="shared" si="13"/>
        <v>11.721881248332112</v>
      </c>
      <c r="Q105" s="847" t="str">
        <f>IF(N105&gt;=6,"13s(N3,R1)",(IF(N105&gt;=6,"13s(N3,R1)",IF(N105&gt;=5,"13s/2of32s/R4s(N3,R1)",IF(N105&gt;=4,"13s/2of32s/R4s/31s(N3,R1)",IF(N105&gt;=3,"13s/2of32s/R4s/31s/6x(N6,R1/N3,R2)",IF(N105&gt;=2,"13s/2of32s/R4s/31s/12x(N6,R2)","Unaceptable")))))))</f>
        <v>13s/2of32s/R4s/31s(N3,R1)</v>
      </c>
      <c r="R105" s="538"/>
      <c r="S105" s="537"/>
      <c r="T105" s="537"/>
      <c r="U105" s="537"/>
      <c r="V105" s="537"/>
      <c r="W105" s="534"/>
      <c r="X105" s="538"/>
      <c r="Y105" s="538"/>
      <c r="Z105" s="538"/>
      <c r="AA105" s="537"/>
      <c r="AB105" s="537"/>
      <c r="AC105" s="537"/>
      <c r="AD105" s="537"/>
      <c r="AE105" s="537"/>
      <c r="AF105" s="537"/>
      <c r="AG105" s="537"/>
      <c r="AH105" s="537"/>
      <c r="AI105" s="537"/>
    </row>
    <row r="106" spans="2:35" ht="15.75">
      <c r="B106" s="788">
        <v>105</v>
      </c>
      <c r="C106" s="787" t="s">
        <v>158</v>
      </c>
      <c r="D106" s="788" t="s">
        <v>26</v>
      </c>
      <c r="E106" s="848" t="s">
        <v>41</v>
      </c>
      <c r="F106" s="813">
        <v>39</v>
      </c>
      <c r="G106" s="814">
        <v>7.42</v>
      </c>
      <c r="H106" s="815">
        <v>4</v>
      </c>
      <c r="I106" s="631">
        <v>5.2</v>
      </c>
      <c r="J106" s="677">
        <v>15.3</v>
      </c>
      <c r="K106" s="678">
        <f t="shared" si="9"/>
        <v>0.33986928104575165</v>
      </c>
      <c r="L106" s="679">
        <f t="shared" ref="L106:L113" si="14">SQRT(POWER(G106,2)+POWER(I106,2))*1.96*SQRT(2)</f>
        <v>25.114996724666323</v>
      </c>
      <c r="M106" s="665">
        <v>12.5</v>
      </c>
      <c r="N106" s="644">
        <f t="shared" si="11"/>
        <v>1.1455525606469004</v>
      </c>
      <c r="O106" s="916">
        <f t="shared" si="10"/>
        <v>63.849820616403036</v>
      </c>
      <c r="P106" s="647">
        <f t="shared" si="13"/>
        <v>22.616533775094716</v>
      </c>
      <c r="Q106" s="856" t="str">
        <f t="shared" ref="Q106:Q113" si="15">IF(N106&gt;=6,"13s(N2,R1)",(IF(N106&gt;=6,"13s(N2,R1)",IF(N106&gt;=5,"13s/22s/R4s(N2,R1)",IF(N106&gt;=4,"13s/22s/R4s/41s(N4,R1/N2,R2)",IF(N106&gt;=3,"13s/22s/R4s/41s/8x(N4R2/N2R4)",IF(N106&gt;=2,"13s/22s/R4s/41s/10x(N5R2/N2R5)","Unaceptable")))))))</f>
        <v>Unaceptable</v>
      </c>
      <c r="R106" s="538"/>
      <c r="S106" s="537"/>
      <c r="T106" s="537"/>
      <c r="U106" s="537"/>
      <c r="V106" s="537"/>
      <c r="W106" s="534"/>
      <c r="X106" s="538"/>
      <c r="Y106" s="538"/>
      <c r="Z106" s="538"/>
      <c r="AA106" s="537"/>
      <c r="AB106" s="537"/>
      <c r="AC106" s="537"/>
      <c r="AD106" s="537"/>
      <c r="AE106" s="537"/>
      <c r="AF106" s="537"/>
      <c r="AG106" s="537"/>
      <c r="AH106" s="537"/>
      <c r="AI106" s="537"/>
    </row>
    <row r="107" spans="2:35" ht="15.75">
      <c r="B107" s="796">
        <v>106</v>
      </c>
      <c r="C107" s="795" t="s">
        <v>158</v>
      </c>
      <c r="D107" s="812"/>
      <c r="E107" s="850" t="s">
        <v>42</v>
      </c>
      <c r="F107" s="813">
        <v>50</v>
      </c>
      <c r="G107" s="814">
        <v>5.6</v>
      </c>
      <c r="H107" s="815">
        <v>2</v>
      </c>
      <c r="I107" s="625">
        <v>5.2</v>
      </c>
      <c r="J107" s="626">
        <v>15.3</v>
      </c>
      <c r="K107" s="648">
        <f t="shared" si="9"/>
        <v>0.33986928104575165</v>
      </c>
      <c r="L107" s="653">
        <f t="shared" si="14"/>
        <v>21.182513543014672</v>
      </c>
      <c r="M107" s="657">
        <v>12.5</v>
      </c>
      <c r="N107" s="648">
        <f t="shared" si="11"/>
        <v>1.8750000000000002</v>
      </c>
      <c r="O107" s="917">
        <f t="shared" si="10"/>
        <v>35.38302333272761</v>
      </c>
      <c r="P107" s="651">
        <f t="shared" si="13"/>
        <v>16.918628786045279</v>
      </c>
      <c r="Q107" s="851" t="str">
        <f t="shared" si="15"/>
        <v>Unaceptable</v>
      </c>
      <c r="R107" s="538"/>
      <c r="S107" s="537"/>
      <c r="T107" s="537"/>
      <c r="U107" s="537"/>
      <c r="V107" s="537"/>
      <c r="W107" s="534"/>
      <c r="X107" s="538"/>
      <c r="Y107" s="538"/>
      <c r="Z107" s="538"/>
      <c r="AA107" s="537"/>
      <c r="AB107" s="537"/>
      <c r="AC107" s="537"/>
      <c r="AD107" s="537"/>
      <c r="AE107" s="537"/>
      <c r="AF107" s="537"/>
      <c r="AG107" s="537"/>
      <c r="AH107" s="537"/>
      <c r="AI107" s="537"/>
    </row>
    <row r="108" spans="2:35" ht="15.75">
      <c r="B108" s="788">
        <v>107</v>
      </c>
      <c r="C108" s="787" t="s">
        <v>159</v>
      </c>
      <c r="D108" s="788" t="s">
        <v>26</v>
      </c>
      <c r="E108" s="852" t="s">
        <v>43</v>
      </c>
      <c r="F108" s="790">
        <v>42</v>
      </c>
      <c r="G108" s="791">
        <v>2.97</v>
      </c>
      <c r="H108" s="792">
        <v>2</v>
      </c>
      <c r="I108" s="620">
        <v>23.3</v>
      </c>
      <c r="J108" s="576">
        <v>26.5</v>
      </c>
      <c r="K108" s="644">
        <f t="shared" si="9"/>
        <v>0.87924528301886795</v>
      </c>
      <c r="L108" s="652">
        <f t="shared" si="14"/>
        <v>65.106875112233737</v>
      </c>
      <c r="M108" s="658">
        <v>28.4</v>
      </c>
      <c r="N108" s="644">
        <f t="shared" si="11"/>
        <v>8.8888888888888875</v>
      </c>
      <c r="O108" s="923">
        <f t="shared" si="10"/>
        <v>7.4051875742497941E-12</v>
      </c>
      <c r="P108" s="647">
        <f t="shared" si="13"/>
        <v>9.1317084929382197</v>
      </c>
      <c r="Q108" s="849" t="str">
        <f t="shared" si="15"/>
        <v>13s(N2,R1)</v>
      </c>
      <c r="R108" s="538"/>
      <c r="S108" s="537"/>
      <c r="T108" s="537"/>
      <c r="U108" s="537"/>
      <c r="V108" s="537"/>
      <c r="W108" s="534"/>
      <c r="X108" s="538"/>
      <c r="Y108" s="538"/>
      <c r="Z108" s="538"/>
      <c r="AA108" s="537"/>
      <c r="AB108" s="537"/>
      <c r="AC108" s="537"/>
      <c r="AD108" s="537"/>
      <c r="AE108" s="537"/>
      <c r="AF108" s="537"/>
      <c r="AG108" s="537"/>
      <c r="AH108" s="537"/>
      <c r="AI108" s="537"/>
    </row>
    <row r="109" spans="2:35" ht="15.75">
      <c r="B109" s="796">
        <v>108</v>
      </c>
      <c r="C109" s="795" t="s">
        <v>159</v>
      </c>
      <c r="D109" s="812"/>
      <c r="E109" s="852" t="s">
        <v>44</v>
      </c>
      <c r="F109" s="790">
        <v>44</v>
      </c>
      <c r="G109" s="791">
        <v>3.1</v>
      </c>
      <c r="H109" s="792">
        <v>0</v>
      </c>
      <c r="I109" s="625">
        <v>23.3</v>
      </c>
      <c r="J109" s="626">
        <v>26.5</v>
      </c>
      <c r="K109" s="648">
        <f t="shared" si="9"/>
        <v>0.87924528301886795</v>
      </c>
      <c r="L109" s="653">
        <f t="shared" si="14"/>
        <v>65.153418943291072</v>
      </c>
      <c r="M109" s="659">
        <v>28.4</v>
      </c>
      <c r="N109" s="648">
        <f t="shared" si="11"/>
        <v>9.1612903225806441</v>
      </c>
      <c r="O109" s="923">
        <f t="shared" si="10"/>
        <v>9.2148511043887993E-13</v>
      </c>
      <c r="P109" s="651">
        <f t="shared" si="13"/>
        <v>9.3000000000000007</v>
      </c>
      <c r="Q109" s="851" t="str">
        <f t="shared" si="15"/>
        <v>13s(N2,R1)</v>
      </c>
      <c r="R109" s="538"/>
      <c r="S109" s="537"/>
      <c r="T109" s="537"/>
      <c r="U109" s="537"/>
      <c r="V109" s="537"/>
      <c r="W109" s="534"/>
      <c r="X109" s="538"/>
      <c r="Y109" s="538"/>
      <c r="Z109" s="538"/>
      <c r="AA109" s="537"/>
      <c r="AB109" s="537"/>
      <c r="AC109" s="537"/>
      <c r="AD109" s="537"/>
      <c r="AE109" s="537"/>
      <c r="AF109" s="537"/>
      <c r="AG109" s="537"/>
      <c r="AH109" s="537"/>
      <c r="AI109" s="537"/>
    </row>
    <row r="110" spans="2:35" ht="15.75">
      <c r="B110" s="857">
        <v>109</v>
      </c>
      <c r="C110" s="858" t="s">
        <v>45</v>
      </c>
      <c r="D110" s="857" t="s">
        <v>26</v>
      </c>
      <c r="E110" s="859"/>
      <c r="F110" s="860"/>
      <c r="G110" s="861"/>
      <c r="H110" s="862"/>
      <c r="I110" s="620">
        <v>3.4</v>
      </c>
      <c r="J110" s="576">
        <v>18.7</v>
      </c>
      <c r="K110" s="644">
        <f t="shared" si="9"/>
        <v>0.18181818181818182</v>
      </c>
      <c r="L110" s="652">
        <f t="shared" si="14"/>
        <v>9.4243191796543062</v>
      </c>
      <c r="M110" s="658">
        <v>7.56</v>
      </c>
      <c r="N110" s="644" t="e">
        <f t="shared" si="11"/>
        <v>#DIV/0!</v>
      </c>
      <c r="O110" s="526" t="e">
        <f t="shared" si="10"/>
        <v>#DIV/0!</v>
      </c>
      <c r="P110" s="647">
        <f t="shared" si="13"/>
        <v>0</v>
      </c>
      <c r="Q110" s="849" t="e">
        <f t="shared" si="15"/>
        <v>#DIV/0!</v>
      </c>
      <c r="R110" s="538"/>
      <c r="S110" s="537"/>
      <c r="T110" s="537"/>
      <c r="U110" s="537"/>
      <c r="V110" s="537"/>
      <c r="W110" s="534"/>
      <c r="X110" s="538"/>
      <c r="Y110" s="538"/>
      <c r="Z110" s="538"/>
      <c r="AA110" s="537"/>
      <c r="AB110" s="537"/>
      <c r="AC110" s="537"/>
      <c r="AD110" s="537"/>
      <c r="AE110" s="537"/>
      <c r="AF110" s="537"/>
      <c r="AG110" s="537"/>
      <c r="AH110" s="537"/>
      <c r="AI110" s="537"/>
    </row>
    <row r="111" spans="2:35" ht="15.75">
      <c r="B111" s="863">
        <v>110</v>
      </c>
      <c r="C111" s="864" t="s">
        <v>45</v>
      </c>
      <c r="D111" s="865"/>
      <c r="E111" s="866"/>
      <c r="F111" s="860"/>
      <c r="G111" s="861"/>
      <c r="H111" s="862"/>
      <c r="I111" s="631">
        <v>3.4</v>
      </c>
      <c r="J111" s="677">
        <v>18.7</v>
      </c>
      <c r="K111" s="678">
        <f t="shared" si="9"/>
        <v>0.18181818181818182</v>
      </c>
      <c r="L111" s="679">
        <f t="shared" si="14"/>
        <v>9.4243191796543062</v>
      </c>
      <c r="M111" s="680">
        <v>7.56</v>
      </c>
      <c r="N111" s="678" t="e">
        <f t="shared" si="11"/>
        <v>#DIV/0!</v>
      </c>
      <c r="O111" s="525" t="e">
        <f t="shared" si="10"/>
        <v>#DIV/0!</v>
      </c>
      <c r="P111" s="673">
        <f t="shared" si="13"/>
        <v>0</v>
      </c>
      <c r="Q111" s="856" t="e">
        <f t="shared" si="15"/>
        <v>#DIV/0!</v>
      </c>
      <c r="R111" s="538"/>
      <c r="S111" s="537"/>
      <c r="T111" s="537"/>
      <c r="U111" s="537"/>
      <c r="V111" s="537"/>
      <c r="W111" s="534"/>
      <c r="X111" s="538"/>
      <c r="Y111" s="538"/>
      <c r="Z111" s="538"/>
      <c r="AA111" s="537"/>
      <c r="AB111" s="537"/>
      <c r="AC111" s="537"/>
      <c r="AD111" s="537"/>
      <c r="AE111" s="537"/>
      <c r="AF111" s="537"/>
      <c r="AG111" s="537"/>
      <c r="AH111" s="537"/>
      <c r="AI111" s="537"/>
    </row>
    <row r="112" spans="2:35" ht="15.75">
      <c r="B112" s="788">
        <v>111</v>
      </c>
      <c r="C112" s="787" t="s">
        <v>160</v>
      </c>
      <c r="D112" s="807" t="s">
        <v>257</v>
      </c>
      <c r="E112" s="848" t="s">
        <v>46</v>
      </c>
      <c r="F112" s="813">
        <v>41</v>
      </c>
      <c r="G112" s="814">
        <v>4.46</v>
      </c>
      <c r="H112" s="815">
        <v>2</v>
      </c>
      <c r="I112" s="620">
        <v>8.3000000000000007</v>
      </c>
      <c r="J112" s="576">
        <v>33.5</v>
      </c>
      <c r="K112" s="644">
        <f t="shared" si="9"/>
        <v>0.24776119402985078</v>
      </c>
      <c r="L112" s="681">
        <f t="shared" si="14"/>
        <v>26.117557104752354</v>
      </c>
      <c r="M112" s="682">
        <v>23.2</v>
      </c>
      <c r="N112" s="644">
        <f t="shared" si="11"/>
        <v>4.7533632286995511</v>
      </c>
      <c r="O112" s="923">
        <f t="shared" si="10"/>
        <v>5.7023806265266146E-2</v>
      </c>
      <c r="P112" s="647">
        <f t="shared" si="13"/>
        <v>13.528651078359587</v>
      </c>
      <c r="Q112" s="849" t="str">
        <f t="shared" si="15"/>
        <v>13s/22s/R4s/41s(N4,R1/N2,R2)</v>
      </c>
      <c r="R112" s="538"/>
      <c r="S112" s="537"/>
      <c r="T112" s="537"/>
      <c r="U112" s="537"/>
      <c r="V112" s="537"/>
      <c r="W112" s="534"/>
      <c r="X112" s="538"/>
      <c r="Y112" s="538"/>
      <c r="Z112" s="538"/>
      <c r="AA112" s="537"/>
      <c r="AB112" s="537"/>
      <c r="AC112" s="537"/>
      <c r="AD112" s="537"/>
      <c r="AE112" s="537"/>
      <c r="AF112" s="537"/>
      <c r="AG112" s="537"/>
      <c r="AH112" s="537"/>
      <c r="AI112" s="537"/>
    </row>
    <row r="113" spans="2:35" ht="15.75">
      <c r="B113" s="796">
        <v>112</v>
      </c>
      <c r="C113" s="795" t="s">
        <v>160</v>
      </c>
      <c r="D113" s="867"/>
      <c r="E113" s="850" t="s">
        <v>47</v>
      </c>
      <c r="F113" s="813">
        <v>40</v>
      </c>
      <c r="G113" s="814">
        <v>4.57</v>
      </c>
      <c r="H113" s="815">
        <v>3</v>
      </c>
      <c r="I113" s="631">
        <v>8.3000000000000007</v>
      </c>
      <c r="J113" s="677">
        <v>33.5</v>
      </c>
      <c r="K113" s="678">
        <f t="shared" si="9"/>
        <v>0.24776119402985078</v>
      </c>
      <c r="L113" s="683">
        <f t="shared" si="14"/>
        <v>26.263254019256639</v>
      </c>
      <c r="M113" s="684">
        <v>23.2</v>
      </c>
      <c r="N113" s="678">
        <f t="shared" si="11"/>
        <v>4.4201312910284463</v>
      </c>
      <c r="O113" s="923">
        <f t="shared" si="10"/>
        <v>0.17494197417329271</v>
      </c>
      <c r="P113" s="651">
        <f t="shared" si="13"/>
        <v>14.034389904801706</v>
      </c>
      <c r="Q113" s="851" t="str">
        <f t="shared" si="15"/>
        <v>13s/22s/R4s/41s(N4,R1/N2,R2)</v>
      </c>
      <c r="R113" s="538"/>
      <c r="S113" s="537"/>
      <c r="T113" s="537"/>
      <c r="U113" s="537"/>
      <c r="V113" s="537"/>
      <c r="W113" s="534"/>
      <c r="X113" s="538"/>
      <c r="Y113" s="538"/>
      <c r="Z113" s="538"/>
      <c r="AA113" s="537"/>
      <c r="AB113" s="537"/>
      <c r="AC113" s="537"/>
      <c r="AD113" s="537"/>
      <c r="AE113" s="537"/>
      <c r="AF113" s="537"/>
      <c r="AG113" s="537"/>
      <c r="AH113" s="537"/>
      <c r="AI113" s="537"/>
    </row>
    <row r="114" spans="2:35" ht="15.75">
      <c r="B114" s="868">
        <v>113</v>
      </c>
      <c r="C114" s="820" t="s">
        <v>161</v>
      </c>
      <c r="D114" s="827" t="s">
        <v>48</v>
      </c>
      <c r="E114" s="843" t="s">
        <v>49</v>
      </c>
      <c r="F114" s="823">
        <v>43</v>
      </c>
      <c r="G114" s="824">
        <v>8.9</v>
      </c>
      <c r="H114" s="825">
        <v>5</v>
      </c>
      <c r="I114" s="932"/>
      <c r="J114" s="933"/>
      <c r="K114" s="933"/>
      <c r="L114" s="933"/>
      <c r="M114" s="933"/>
      <c r="N114" s="933"/>
      <c r="O114" s="910"/>
      <c r="P114" s="927">
        <f t="shared" si="13"/>
        <v>27.164130760987</v>
      </c>
      <c r="Q114" s="826"/>
      <c r="R114" s="538"/>
      <c r="S114" s="537"/>
      <c r="T114" s="537"/>
      <c r="U114" s="537"/>
      <c r="V114" s="537"/>
      <c r="W114" s="534"/>
      <c r="X114" s="538"/>
      <c r="Y114" s="538"/>
      <c r="Z114" s="538"/>
      <c r="AA114" s="537"/>
      <c r="AB114" s="537"/>
      <c r="AC114" s="537"/>
      <c r="AD114" s="537"/>
      <c r="AE114" s="537"/>
      <c r="AF114" s="537"/>
      <c r="AG114" s="537"/>
      <c r="AH114" s="537"/>
      <c r="AI114" s="537"/>
    </row>
    <row r="115" spans="2:35" ht="15.75">
      <c r="B115" s="869">
        <v>114</v>
      </c>
      <c r="C115" s="828" t="s">
        <v>161</v>
      </c>
      <c r="D115" s="831"/>
      <c r="E115" s="846" t="s">
        <v>50</v>
      </c>
      <c r="F115" s="823">
        <v>40</v>
      </c>
      <c r="G115" s="824">
        <v>27.48</v>
      </c>
      <c r="H115" s="825">
        <v>5</v>
      </c>
      <c r="I115" s="936" t="s">
        <v>39</v>
      </c>
      <c r="J115" s="937"/>
      <c r="K115" s="937"/>
      <c r="L115" s="937"/>
      <c r="M115" s="937"/>
      <c r="N115" s="937"/>
      <c r="O115" s="909"/>
      <c r="P115" s="927">
        <f>SQRT(POWER(3,2)*POWER(G115,2)+POWER(H115,2))</f>
        <v>82.591486244043338</v>
      </c>
      <c r="Q115" s="863" t="s">
        <v>39</v>
      </c>
      <c r="R115" s="538"/>
      <c r="S115" s="537"/>
      <c r="T115" s="537"/>
      <c r="U115" s="537"/>
      <c r="V115" s="537"/>
      <c r="W115" s="534"/>
      <c r="X115" s="538"/>
      <c r="Y115" s="538"/>
      <c r="Z115" s="538"/>
      <c r="AA115" s="537"/>
      <c r="AB115" s="537"/>
      <c r="AC115" s="537"/>
      <c r="AD115" s="537"/>
      <c r="AE115" s="537"/>
      <c r="AF115" s="537"/>
      <c r="AG115" s="537"/>
      <c r="AH115" s="537"/>
      <c r="AI115" s="537"/>
    </row>
    <row r="116" spans="2:35" ht="15.75">
      <c r="B116" s="868">
        <v>115</v>
      </c>
      <c r="C116" s="820" t="s">
        <v>162</v>
      </c>
      <c r="D116" s="819" t="s">
        <v>48</v>
      </c>
      <c r="E116" s="837" t="s">
        <v>51</v>
      </c>
      <c r="F116" s="823">
        <v>40</v>
      </c>
      <c r="G116" s="824">
        <v>16.07</v>
      </c>
      <c r="H116" s="825">
        <v>2</v>
      </c>
      <c r="I116" s="932"/>
      <c r="J116" s="956"/>
      <c r="K116" s="956"/>
      <c r="L116" s="956"/>
      <c r="M116" s="956"/>
      <c r="N116" s="956"/>
      <c r="O116" s="910"/>
      <c r="P116" s="927">
        <f t="shared" si="13"/>
        <v>48.251467335201326</v>
      </c>
      <c r="Q116" s="826"/>
      <c r="R116" s="538"/>
      <c r="S116" s="537"/>
      <c r="T116" s="537"/>
      <c r="U116" s="537"/>
      <c r="V116" s="537"/>
      <c r="W116" s="534"/>
      <c r="X116" s="538"/>
      <c r="Y116" s="538"/>
      <c r="Z116" s="538"/>
      <c r="AA116" s="537"/>
      <c r="AB116" s="537"/>
      <c r="AC116" s="537"/>
      <c r="AD116" s="537"/>
      <c r="AE116" s="537"/>
      <c r="AF116" s="537"/>
      <c r="AG116" s="537"/>
      <c r="AH116" s="537"/>
      <c r="AI116" s="537"/>
    </row>
    <row r="117" spans="2:35" ht="15.75">
      <c r="B117" s="869">
        <v>116</v>
      </c>
      <c r="C117" s="828" t="s">
        <v>162</v>
      </c>
      <c r="D117" s="831"/>
      <c r="E117" s="846" t="s">
        <v>52</v>
      </c>
      <c r="F117" s="823">
        <v>40</v>
      </c>
      <c r="G117" s="824">
        <v>8.09</v>
      </c>
      <c r="H117" s="825">
        <v>3</v>
      </c>
      <c r="I117" s="955" t="s">
        <v>39</v>
      </c>
      <c r="J117" s="956"/>
      <c r="K117" s="956"/>
      <c r="L117" s="956"/>
      <c r="M117" s="956"/>
      <c r="N117" s="956"/>
      <c r="O117" s="926"/>
      <c r="P117" s="927">
        <f t="shared" si="13"/>
        <v>24.454711202547454</v>
      </c>
      <c r="Q117" s="863" t="s">
        <v>39</v>
      </c>
      <c r="R117" s="538"/>
      <c r="S117" s="537"/>
      <c r="T117" s="537"/>
      <c r="U117" s="537"/>
      <c r="V117" s="537"/>
      <c r="W117" s="534"/>
      <c r="X117" s="538"/>
      <c r="Y117" s="538"/>
      <c r="Z117" s="538"/>
      <c r="AA117" s="537"/>
      <c r="AB117" s="537"/>
      <c r="AC117" s="537"/>
      <c r="AD117" s="537"/>
      <c r="AE117" s="537"/>
      <c r="AF117" s="537"/>
      <c r="AG117" s="537"/>
      <c r="AH117" s="537"/>
      <c r="AI117" s="537"/>
    </row>
    <row r="118" spans="2:35" ht="15.75">
      <c r="B118" s="870">
        <v>117</v>
      </c>
      <c r="C118" s="871" t="s">
        <v>163</v>
      </c>
      <c r="D118" s="872" t="s">
        <v>48</v>
      </c>
      <c r="E118" s="873" t="s">
        <v>53</v>
      </c>
      <c r="F118" s="1029"/>
      <c r="G118" s="1030"/>
      <c r="H118" s="1031"/>
      <c r="I118" s="1021"/>
      <c r="J118" s="1021"/>
      <c r="K118" s="1021"/>
      <c r="L118" s="1021"/>
      <c r="M118" s="1021"/>
      <c r="N118" s="1021"/>
      <c r="O118" s="1022"/>
      <c r="P118" s="1023"/>
      <c r="Q118" s="1024"/>
      <c r="R118" s="538"/>
      <c r="S118" s="537"/>
      <c r="T118" s="537"/>
      <c r="U118" s="537"/>
      <c r="V118" s="537"/>
      <c r="W118" s="534"/>
      <c r="X118" s="538"/>
      <c r="Y118" s="538"/>
      <c r="Z118" s="538"/>
      <c r="AA118" s="537"/>
      <c r="AB118" s="537"/>
      <c r="AC118" s="537"/>
      <c r="AD118" s="537"/>
      <c r="AE118" s="537"/>
      <c r="AF118" s="537"/>
      <c r="AG118" s="537"/>
      <c r="AH118" s="537"/>
      <c r="AI118" s="537"/>
    </row>
    <row r="119" spans="2:35" ht="15.75">
      <c r="B119" s="869">
        <v>118</v>
      </c>
      <c r="C119" s="828" t="s">
        <v>163</v>
      </c>
      <c r="D119" s="831"/>
      <c r="E119" s="846" t="s">
        <v>54</v>
      </c>
      <c r="F119" s="823">
        <v>39</v>
      </c>
      <c r="G119" s="824">
        <v>7.25</v>
      </c>
      <c r="H119" s="825">
        <v>3</v>
      </c>
      <c r="I119" s="936" t="s">
        <v>39</v>
      </c>
      <c r="J119" s="937"/>
      <c r="K119" s="937"/>
      <c r="L119" s="937"/>
      <c r="M119" s="937"/>
      <c r="N119" s="937"/>
      <c r="O119" s="909"/>
      <c r="P119" s="927">
        <f t="shared" si="13"/>
        <v>21.955921752456671</v>
      </c>
      <c r="Q119" s="863" t="s">
        <v>39</v>
      </c>
      <c r="R119" s="538"/>
      <c r="S119" s="537"/>
      <c r="T119" s="537"/>
      <c r="U119" s="537"/>
      <c r="V119" s="537"/>
      <c r="W119" s="534"/>
      <c r="X119" s="538"/>
      <c r="Y119" s="538"/>
      <c r="Z119" s="538"/>
      <c r="AA119" s="537"/>
      <c r="AB119" s="537"/>
      <c r="AC119" s="537"/>
      <c r="AD119" s="537"/>
      <c r="AE119" s="537"/>
      <c r="AF119" s="537"/>
      <c r="AG119" s="537"/>
      <c r="AH119" s="537"/>
      <c r="AI119" s="537"/>
    </row>
    <row r="120" spans="2:35" ht="15.75">
      <c r="B120" s="868">
        <v>119</v>
      </c>
      <c r="C120" s="820" t="s">
        <v>164</v>
      </c>
      <c r="D120" s="819" t="s">
        <v>48</v>
      </c>
      <c r="E120" s="837" t="s">
        <v>55</v>
      </c>
      <c r="F120" s="823">
        <v>41</v>
      </c>
      <c r="G120" s="824">
        <v>8.85</v>
      </c>
      <c r="H120" s="825">
        <v>2</v>
      </c>
      <c r="I120" s="932"/>
      <c r="J120" s="933"/>
      <c r="K120" s="933"/>
      <c r="L120" s="933"/>
      <c r="M120" s="933"/>
      <c r="N120" s="933"/>
      <c r="O120" s="910"/>
      <c r="P120" s="927">
        <f t="shared" si="13"/>
        <v>26.625223003760926</v>
      </c>
      <c r="Q120" s="826"/>
      <c r="R120" s="538"/>
      <c r="S120" s="538"/>
      <c r="T120" s="538"/>
      <c r="U120" s="538"/>
      <c r="V120" s="538"/>
      <c r="W120" s="534"/>
      <c r="X120" s="538"/>
      <c r="Y120" s="538"/>
      <c r="Z120" s="538"/>
      <c r="AA120" s="537"/>
      <c r="AB120" s="537"/>
      <c r="AC120" s="537"/>
      <c r="AD120" s="537"/>
      <c r="AE120" s="537"/>
      <c r="AF120" s="537"/>
      <c r="AG120" s="537"/>
      <c r="AH120" s="537"/>
      <c r="AI120" s="537"/>
    </row>
    <row r="121" spans="2:35" ht="15.75">
      <c r="B121" s="869">
        <v>120</v>
      </c>
      <c r="C121" s="828" t="s">
        <v>164</v>
      </c>
      <c r="D121" s="831"/>
      <c r="E121" s="843" t="s">
        <v>56</v>
      </c>
      <c r="F121" s="823">
        <v>41</v>
      </c>
      <c r="G121" s="824">
        <v>6.93</v>
      </c>
      <c r="H121" s="825">
        <v>1</v>
      </c>
      <c r="I121" s="936" t="s">
        <v>39</v>
      </c>
      <c r="J121" s="937"/>
      <c r="K121" s="937"/>
      <c r="L121" s="937"/>
      <c r="M121" s="937"/>
      <c r="N121" s="937"/>
      <c r="O121" s="909"/>
      <c r="P121" s="927">
        <f t="shared" si="13"/>
        <v>20.814036129496845</v>
      </c>
      <c r="Q121" s="863" t="s">
        <v>39</v>
      </c>
      <c r="R121" s="538"/>
      <c r="S121" s="538"/>
      <c r="T121" s="538"/>
      <c r="U121" s="538"/>
      <c r="V121" s="538"/>
      <c r="W121" s="534"/>
      <c r="X121" s="538"/>
      <c r="Y121" s="538"/>
      <c r="Z121" s="538"/>
      <c r="AA121" s="537"/>
      <c r="AB121" s="537"/>
      <c r="AC121" s="537"/>
      <c r="AD121" s="537"/>
      <c r="AE121" s="537"/>
      <c r="AF121" s="537"/>
      <c r="AG121" s="537"/>
      <c r="AH121" s="537"/>
      <c r="AI121" s="537"/>
    </row>
    <row r="122" spans="2:35" ht="15.75">
      <c r="B122" s="868">
        <v>121</v>
      </c>
      <c r="C122" s="820" t="s">
        <v>165</v>
      </c>
      <c r="D122" s="821" t="s">
        <v>48</v>
      </c>
      <c r="E122" s="837" t="s">
        <v>57</v>
      </c>
      <c r="F122" s="823">
        <v>41</v>
      </c>
      <c r="G122" s="824">
        <v>6.3</v>
      </c>
      <c r="H122" s="825">
        <v>0</v>
      </c>
      <c r="I122" s="932"/>
      <c r="J122" s="933"/>
      <c r="K122" s="933"/>
      <c r="L122" s="933"/>
      <c r="M122" s="933"/>
      <c r="N122" s="933"/>
      <c r="O122" s="910"/>
      <c r="P122" s="927">
        <f t="shared" si="13"/>
        <v>18.899999999999999</v>
      </c>
      <c r="Q122" s="826"/>
      <c r="R122" s="538"/>
      <c r="S122" s="538"/>
      <c r="T122" s="538"/>
      <c r="U122" s="538"/>
      <c r="V122" s="538"/>
      <c r="W122" s="534"/>
      <c r="X122" s="538"/>
      <c r="Y122" s="538"/>
      <c r="Z122" s="538"/>
      <c r="AA122" s="537"/>
      <c r="AB122" s="537"/>
      <c r="AC122" s="537"/>
      <c r="AD122" s="537"/>
      <c r="AE122" s="537"/>
      <c r="AF122" s="537"/>
      <c r="AG122" s="537"/>
      <c r="AH122" s="537"/>
      <c r="AI122" s="537"/>
    </row>
    <row r="123" spans="2:35" ht="15.75">
      <c r="B123" s="869">
        <v>122</v>
      </c>
      <c r="C123" s="828" t="s">
        <v>165</v>
      </c>
      <c r="D123" s="845"/>
      <c r="E123" s="846" t="s">
        <v>58</v>
      </c>
      <c r="F123" s="823">
        <v>41</v>
      </c>
      <c r="G123" s="824">
        <v>5.68</v>
      </c>
      <c r="H123" s="825">
        <v>1</v>
      </c>
      <c r="I123" s="936" t="s">
        <v>39</v>
      </c>
      <c r="J123" s="937"/>
      <c r="K123" s="937"/>
      <c r="L123" s="937"/>
      <c r="M123" s="937"/>
      <c r="N123" s="937"/>
      <c r="O123" s="909"/>
      <c r="P123" s="927">
        <f t="shared" si="13"/>
        <v>17.06931750246623</v>
      </c>
      <c r="Q123" s="863" t="s">
        <v>39</v>
      </c>
      <c r="R123" s="538"/>
      <c r="S123" s="538"/>
      <c r="T123" s="538"/>
      <c r="U123" s="538"/>
      <c r="V123" s="538"/>
      <c r="W123" s="534"/>
      <c r="X123" s="538"/>
      <c r="Y123" s="538"/>
      <c r="Z123" s="538"/>
      <c r="AA123" s="537"/>
      <c r="AB123" s="537"/>
      <c r="AC123" s="537"/>
      <c r="AD123" s="537"/>
      <c r="AE123" s="537"/>
      <c r="AF123" s="537"/>
      <c r="AG123" s="537"/>
      <c r="AH123" s="537"/>
      <c r="AI123" s="537"/>
    </row>
    <row r="124" spans="2:35" ht="15.75">
      <c r="B124" s="868">
        <v>123</v>
      </c>
      <c r="C124" s="820" t="s">
        <v>166</v>
      </c>
      <c r="D124" s="819" t="s">
        <v>48</v>
      </c>
      <c r="E124" s="837" t="s">
        <v>59</v>
      </c>
      <c r="F124" s="823">
        <v>40</v>
      </c>
      <c r="G124" s="824">
        <v>6.74</v>
      </c>
      <c r="H124" s="825">
        <v>3</v>
      </c>
      <c r="I124" s="932"/>
      <c r="J124" s="933"/>
      <c r="K124" s="933"/>
      <c r="L124" s="933"/>
      <c r="M124" s="933"/>
      <c r="N124" s="933"/>
      <c r="O124" s="910"/>
      <c r="P124" s="927">
        <f t="shared" si="13"/>
        <v>20.441340464852104</v>
      </c>
      <c r="Q124" s="826"/>
      <c r="R124" s="538"/>
      <c r="S124" s="538"/>
      <c r="T124" s="538"/>
      <c r="U124" s="538"/>
      <c r="V124" s="538"/>
      <c r="W124" s="534"/>
      <c r="X124" s="538"/>
      <c r="Y124" s="538"/>
      <c r="Z124" s="538"/>
      <c r="AA124" s="537"/>
      <c r="AB124" s="537"/>
      <c r="AC124" s="537"/>
      <c r="AD124" s="537"/>
      <c r="AE124" s="537"/>
      <c r="AF124" s="537"/>
      <c r="AG124" s="537"/>
      <c r="AH124" s="537"/>
      <c r="AI124" s="537"/>
    </row>
    <row r="125" spans="2:35" ht="15.75">
      <c r="B125" s="869">
        <v>124</v>
      </c>
      <c r="C125" s="828" t="s">
        <v>166</v>
      </c>
      <c r="D125" s="831"/>
      <c r="E125" s="843" t="s">
        <v>60</v>
      </c>
      <c r="F125" s="823">
        <v>40</v>
      </c>
      <c r="G125" s="824">
        <v>8.76</v>
      </c>
      <c r="H125" s="825">
        <v>6</v>
      </c>
      <c r="I125" s="936" t="s">
        <v>39</v>
      </c>
      <c r="J125" s="937"/>
      <c r="K125" s="937"/>
      <c r="L125" s="937"/>
      <c r="M125" s="937"/>
      <c r="N125" s="937"/>
      <c r="O125" s="909"/>
      <c r="P125" s="927">
        <f t="shared" si="13"/>
        <v>26.956231190580038</v>
      </c>
      <c r="Q125" s="863" t="s">
        <v>39</v>
      </c>
      <c r="R125" s="538"/>
      <c r="S125" s="538"/>
      <c r="T125" s="538"/>
      <c r="U125" s="538"/>
      <c r="V125" s="538"/>
      <c r="W125" s="534"/>
      <c r="X125" s="538"/>
      <c r="Y125" s="538"/>
      <c r="Z125" s="538"/>
      <c r="AA125" s="537"/>
      <c r="AB125" s="537"/>
      <c r="AC125" s="537"/>
      <c r="AD125" s="537"/>
      <c r="AE125" s="537"/>
      <c r="AF125" s="537"/>
      <c r="AG125" s="537"/>
      <c r="AH125" s="537"/>
      <c r="AI125" s="537"/>
    </row>
    <row r="126" spans="2:35" ht="15.75">
      <c r="B126" s="868">
        <v>125</v>
      </c>
      <c r="C126" s="820" t="s">
        <v>167</v>
      </c>
      <c r="D126" s="821" t="s">
        <v>48</v>
      </c>
      <c r="E126" s="837" t="s">
        <v>61</v>
      </c>
      <c r="F126" s="823">
        <v>39</v>
      </c>
      <c r="G126" s="824">
        <v>5.0999999999999996</v>
      </c>
      <c r="H126" s="825">
        <v>3</v>
      </c>
      <c r="I126" s="932"/>
      <c r="J126" s="933"/>
      <c r="K126" s="933"/>
      <c r="L126" s="933"/>
      <c r="M126" s="933"/>
      <c r="N126" s="933"/>
      <c r="O126" s="910"/>
      <c r="P126" s="927">
        <f t="shared" si="13"/>
        <v>15.591343752223539</v>
      </c>
      <c r="Q126" s="826"/>
      <c r="R126" s="538"/>
      <c r="S126" s="538"/>
      <c r="T126" s="538"/>
      <c r="U126" s="538"/>
      <c r="V126" s="538"/>
      <c r="W126" s="534"/>
      <c r="X126" s="538"/>
      <c r="Y126" s="538"/>
      <c r="Z126" s="538"/>
      <c r="AA126" s="537"/>
      <c r="AB126" s="537"/>
      <c r="AC126" s="537"/>
      <c r="AD126" s="537"/>
      <c r="AE126" s="537"/>
      <c r="AF126" s="537"/>
      <c r="AG126" s="537"/>
      <c r="AH126" s="537"/>
      <c r="AI126" s="537"/>
    </row>
    <row r="127" spans="2:35" ht="15.75">
      <c r="B127" s="869">
        <v>126</v>
      </c>
      <c r="C127" s="828" t="s">
        <v>167</v>
      </c>
      <c r="D127" s="845"/>
      <c r="E127" s="846" t="s">
        <v>62</v>
      </c>
      <c r="F127" s="823">
        <v>39</v>
      </c>
      <c r="G127" s="824">
        <v>5.31</v>
      </c>
      <c r="H127" s="825">
        <v>5</v>
      </c>
      <c r="I127" s="936" t="s">
        <v>39</v>
      </c>
      <c r="J127" s="937"/>
      <c r="K127" s="937"/>
      <c r="L127" s="937"/>
      <c r="M127" s="937"/>
      <c r="N127" s="937"/>
      <c r="O127" s="909"/>
      <c r="P127" s="927">
        <f t="shared" si="13"/>
        <v>16.696254070898657</v>
      </c>
      <c r="Q127" s="863" t="s">
        <v>39</v>
      </c>
      <c r="R127" s="538"/>
      <c r="S127" s="538"/>
      <c r="T127" s="538"/>
      <c r="U127" s="538"/>
      <c r="V127" s="538"/>
      <c r="W127" s="534"/>
      <c r="X127" s="538"/>
      <c r="Y127" s="538"/>
      <c r="Z127" s="538"/>
      <c r="AA127" s="537"/>
      <c r="AB127" s="537"/>
      <c r="AC127" s="537"/>
      <c r="AD127" s="537"/>
      <c r="AE127" s="537"/>
      <c r="AF127" s="537"/>
      <c r="AG127" s="537"/>
      <c r="AH127" s="537"/>
      <c r="AI127" s="537"/>
    </row>
    <row r="128" spans="2:35" ht="15.75">
      <c r="B128" s="868">
        <v>127</v>
      </c>
      <c r="C128" s="820" t="s">
        <v>168</v>
      </c>
      <c r="D128" s="819" t="s">
        <v>48</v>
      </c>
      <c r="E128" s="837" t="s">
        <v>63</v>
      </c>
      <c r="F128" s="823">
        <v>39</v>
      </c>
      <c r="G128" s="824">
        <v>8.6999999999999993</v>
      </c>
      <c r="H128" s="825">
        <v>0</v>
      </c>
      <c r="I128" s="932"/>
      <c r="J128" s="933"/>
      <c r="K128" s="933"/>
      <c r="L128" s="933"/>
      <c r="M128" s="933"/>
      <c r="N128" s="933"/>
      <c r="O128" s="910"/>
      <c r="P128" s="927">
        <f t="shared" si="13"/>
        <v>26.099999999999998</v>
      </c>
      <c r="Q128" s="826"/>
      <c r="R128" s="538"/>
      <c r="S128" s="538"/>
      <c r="T128" s="538"/>
      <c r="U128" s="538"/>
      <c r="V128" s="538"/>
      <c r="W128" s="534"/>
      <c r="X128" s="538"/>
      <c r="Y128" s="538"/>
      <c r="Z128" s="538"/>
      <c r="AA128" s="537"/>
      <c r="AB128" s="537"/>
      <c r="AC128" s="537"/>
      <c r="AD128" s="537"/>
      <c r="AE128" s="537"/>
      <c r="AF128" s="537"/>
      <c r="AG128" s="537"/>
      <c r="AH128" s="537"/>
      <c r="AI128" s="537"/>
    </row>
    <row r="129" spans="2:35" ht="15.75">
      <c r="B129" s="869">
        <v>128</v>
      </c>
      <c r="C129" s="828" t="s">
        <v>168</v>
      </c>
      <c r="D129" s="831"/>
      <c r="E129" s="843" t="s">
        <v>64</v>
      </c>
      <c r="F129" s="823">
        <v>37</v>
      </c>
      <c r="G129" s="824">
        <v>8.92</v>
      </c>
      <c r="H129" s="825">
        <v>2</v>
      </c>
      <c r="I129" s="936" t="s">
        <v>39</v>
      </c>
      <c r="J129" s="937"/>
      <c r="K129" s="937"/>
      <c r="L129" s="937"/>
      <c r="M129" s="937"/>
      <c r="N129" s="937"/>
      <c r="O129" s="909"/>
      <c r="P129" s="927">
        <f t="shared" si="13"/>
        <v>26.834634336990696</v>
      </c>
      <c r="Q129" s="863" t="s">
        <v>39</v>
      </c>
      <c r="R129" s="538"/>
      <c r="S129" s="538"/>
      <c r="T129" s="538"/>
      <c r="U129" s="538"/>
      <c r="V129" s="538"/>
      <c r="W129" s="534"/>
      <c r="X129" s="538"/>
      <c r="Y129" s="538"/>
      <c r="Z129" s="538"/>
      <c r="AA129" s="537"/>
      <c r="AB129" s="537"/>
      <c r="AC129" s="537"/>
      <c r="AD129" s="537"/>
      <c r="AE129" s="537"/>
      <c r="AF129" s="537"/>
      <c r="AG129" s="537"/>
      <c r="AH129" s="537"/>
      <c r="AI129" s="537"/>
    </row>
    <row r="130" spans="2:35" ht="15.75">
      <c r="B130" s="868">
        <v>129</v>
      </c>
      <c r="C130" s="820" t="s">
        <v>169</v>
      </c>
      <c r="D130" s="821" t="s">
        <v>48</v>
      </c>
      <c r="E130" s="837" t="s">
        <v>65</v>
      </c>
      <c r="F130" s="823">
        <v>40</v>
      </c>
      <c r="G130" s="824">
        <v>7.44</v>
      </c>
      <c r="H130" s="825">
        <v>12</v>
      </c>
      <c r="I130" s="932"/>
      <c r="J130" s="933"/>
      <c r="K130" s="933"/>
      <c r="L130" s="933"/>
      <c r="M130" s="933"/>
      <c r="N130" s="933"/>
      <c r="O130" s="910"/>
      <c r="P130" s="927">
        <f t="shared" si="13"/>
        <v>25.341318039912608</v>
      </c>
      <c r="Q130" s="826"/>
      <c r="R130" s="538"/>
      <c r="S130" s="538"/>
      <c r="T130" s="538"/>
      <c r="U130" s="538"/>
      <c r="V130" s="538"/>
      <c r="W130" s="534"/>
      <c r="X130" s="538"/>
      <c r="Y130" s="538"/>
      <c r="Z130" s="538"/>
      <c r="AA130" s="537"/>
      <c r="AB130" s="537"/>
      <c r="AC130" s="537"/>
      <c r="AD130" s="537"/>
      <c r="AE130" s="537"/>
      <c r="AF130" s="537"/>
      <c r="AG130" s="537"/>
      <c r="AH130" s="537"/>
      <c r="AI130" s="537"/>
    </row>
    <row r="131" spans="2:35" ht="15.75">
      <c r="B131" s="869">
        <v>130</v>
      </c>
      <c r="C131" s="828" t="s">
        <v>169</v>
      </c>
      <c r="D131" s="845"/>
      <c r="E131" s="846" t="s">
        <v>66</v>
      </c>
      <c r="F131" s="823">
        <v>44</v>
      </c>
      <c r="G131" s="824">
        <v>4.6900000000000004</v>
      </c>
      <c r="H131" s="825">
        <v>1</v>
      </c>
      <c r="I131" s="936" t="s">
        <v>39</v>
      </c>
      <c r="J131" s="937"/>
      <c r="K131" s="937"/>
      <c r="L131" s="937"/>
      <c r="M131" s="937"/>
      <c r="N131" s="937"/>
      <c r="O131" s="909"/>
      <c r="P131" s="927">
        <f t="shared" si="13"/>
        <v>14.105491838287669</v>
      </c>
      <c r="Q131" s="863" t="s">
        <v>39</v>
      </c>
      <c r="R131" s="538"/>
      <c r="S131" s="538"/>
      <c r="T131" s="538"/>
      <c r="U131" s="538"/>
      <c r="V131" s="538"/>
      <c r="W131" s="534"/>
      <c r="X131" s="538"/>
      <c r="Y131" s="538"/>
      <c r="Z131" s="538"/>
      <c r="AA131" s="537"/>
      <c r="AB131" s="537"/>
      <c r="AC131" s="537"/>
      <c r="AD131" s="537"/>
      <c r="AE131" s="537"/>
      <c r="AF131" s="537"/>
      <c r="AG131" s="537"/>
      <c r="AH131" s="537"/>
      <c r="AI131" s="537"/>
    </row>
    <row r="132" spans="2:35" ht="15.75">
      <c r="B132" s="868">
        <v>131</v>
      </c>
      <c r="C132" s="820" t="s">
        <v>170</v>
      </c>
      <c r="D132" s="819" t="s">
        <v>48</v>
      </c>
      <c r="E132" s="843" t="s">
        <v>67</v>
      </c>
      <c r="F132" s="823">
        <v>41</v>
      </c>
      <c r="G132" s="824">
        <v>6.68</v>
      </c>
      <c r="H132" s="825">
        <v>1</v>
      </c>
      <c r="I132" s="932"/>
      <c r="J132" s="933"/>
      <c r="K132" s="933"/>
      <c r="L132" s="933"/>
      <c r="M132" s="933"/>
      <c r="N132" s="933"/>
      <c r="O132" s="910"/>
      <c r="P132" s="927">
        <f t="shared" si="13"/>
        <v>20.064934587483709</v>
      </c>
      <c r="Q132" s="826"/>
      <c r="R132" s="538"/>
      <c r="S132" s="538"/>
      <c r="T132" s="538"/>
      <c r="U132" s="538"/>
      <c r="V132" s="538"/>
      <c r="W132" s="534"/>
      <c r="X132" s="538"/>
      <c r="Y132" s="538"/>
      <c r="Z132" s="538"/>
      <c r="AA132" s="537"/>
      <c r="AB132" s="537"/>
      <c r="AC132" s="537"/>
      <c r="AD132" s="537"/>
      <c r="AE132" s="537"/>
      <c r="AF132" s="537"/>
      <c r="AG132" s="537"/>
      <c r="AH132" s="537"/>
      <c r="AI132" s="537"/>
    </row>
    <row r="133" spans="2:35" ht="15.75">
      <c r="B133" s="869">
        <v>132</v>
      </c>
      <c r="C133" s="828" t="s">
        <v>170</v>
      </c>
      <c r="D133" s="831"/>
      <c r="E133" s="846" t="s">
        <v>68</v>
      </c>
      <c r="F133" s="823">
        <v>41</v>
      </c>
      <c r="G133" s="824">
        <v>6.6</v>
      </c>
      <c r="H133" s="825">
        <v>1</v>
      </c>
      <c r="I133" s="936" t="s">
        <v>39</v>
      </c>
      <c r="J133" s="937"/>
      <c r="K133" s="937"/>
      <c r="L133" s="937"/>
      <c r="M133" s="937"/>
      <c r="N133" s="937"/>
      <c r="O133" s="909"/>
      <c r="P133" s="927">
        <f t="shared" si="13"/>
        <v>19.825236442474022</v>
      </c>
      <c r="Q133" s="863" t="s">
        <v>39</v>
      </c>
      <c r="R133" s="538"/>
      <c r="S133" s="538"/>
      <c r="T133" s="538"/>
      <c r="U133" s="538"/>
      <c r="V133" s="538"/>
      <c r="W133" s="534"/>
      <c r="X133" s="538"/>
      <c r="Y133" s="538"/>
      <c r="Z133" s="538"/>
      <c r="AA133" s="537"/>
      <c r="AB133" s="537"/>
      <c r="AC133" s="537"/>
      <c r="AD133" s="537"/>
      <c r="AE133" s="537"/>
      <c r="AF133" s="537"/>
      <c r="AG133" s="537"/>
      <c r="AH133" s="537"/>
      <c r="AI133" s="537"/>
    </row>
    <row r="134" spans="2:35" ht="15.75">
      <c r="B134" s="868">
        <v>133</v>
      </c>
      <c r="C134" s="820" t="s">
        <v>171</v>
      </c>
      <c r="D134" s="819" t="s">
        <v>48</v>
      </c>
      <c r="E134" s="874" t="s">
        <v>172</v>
      </c>
      <c r="F134" s="823">
        <v>30</v>
      </c>
      <c r="G134" s="824">
        <v>3.23</v>
      </c>
      <c r="H134" s="825">
        <v>2</v>
      </c>
      <c r="I134" s="932"/>
      <c r="J134" s="933"/>
      <c r="K134" s="933"/>
      <c r="L134" s="933"/>
      <c r="M134" s="933"/>
      <c r="N134" s="933"/>
      <c r="O134" s="910"/>
      <c r="P134" s="927">
        <f t="shared" si="13"/>
        <v>9.8942458024854023</v>
      </c>
      <c r="Q134" s="826"/>
      <c r="R134" s="538"/>
      <c r="S134" s="538"/>
      <c r="T134" s="538"/>
      <c r="U134" s="538"/>
      <c r="V134" s="538"/>
      <c r="W134" s="534"/>
      <c r="X134" s="538"/>
      <c r="Y134" s="538"/>
      <c r="Z134" s="538"/>
      <c r="AA134" s="537"/>
      <c r="AB134" s="537"/>
      <c r="AC134" s="537"/>
      <c r="AD134" s="537"/>
      <c r="AE134" s="537"/>
      <c r="AF134" s="537"/>
      <c r="AG134" s="537"/>
      <c r="AH134" s="537"/>
      <c r="AI134" s="537"/>
    </row>
    <row r="135" spans="2:35" ht="15.75">
      <c r="B135" s="869">
        <v>134</v>
      </c>
      <c r="C135" s="828" t="s">
        <v>171</v>
      </c>
      <c r="D135" s="831"/>
      <c r="E135" s="875" t="s">
        <v>173</v>
      </c>
      <c r="F135" s="823">
        <v>30</v>
      </c>
      <c r="G135" s="824">
        <v>4.17</v>
      </c>
      <c r="H135" s="825">
        <v>2</v>
      </c>
      <c r="I135" s="936" t="s">
        <v>39</v>
      </c>
      <c r="J135" s="937"/>
      <c r="K135" s="937"/>
      <c r="L135" s="937"/>
      <c r="M135" s="937"/>
      <c r="N135" s="937"/>
      <c r="O135" s="909"/>
      <c r="P135" s="927">
        <f t="shared" si="13"/>
        <v>12.668863406004503</v>
      </c>
      <c r="Q135" s="863" t="s">
        <v>39</v>
      </c>
      <c r="R135" s="538"/>
      <c r="S135" s="538"/>
      <c r="T135" s="538"/>
      <c r="U135" s="538"/>
      <c r="V135" s="538"/>
      <c r="W135" s="534"/>
      <c r="X135" s="538"/>
      <c r="Y135" s="538"/>
      <c r="Z135" s="538"/>
      <c r="AA135" s="537"/>
      <c r="AB135" s="537"/>
      <c r="AC135" s="537"/>
      <c r="AD135" s="537"/>
      <c r="AE135" s="537"/>
      <c r="AF135" s="537"/>
      <c r="AG135" s="537"/>
      <c r="AH135" s="537"/>
      <c r="AI135" s="537"/>
    </row>
    <row r="136" spans="2:35" ht="15.75">
      <c r="B136" s="788">
        <v>135</v>
      </c>
      <c r="C136" s="876" t="s">
        <v>174</v>
      </c>
      <c r="D136" s="786" t="s">
        <v>69</v>
      </c>
      <c r="E136" s="848" t="s">
        <v>70</v>
      </c>
      <c r="F136" s="790">
        <v>41</v>
      </c>
      <c r="G136" s="791">
        <v>2.5099999999999998</v>
      </c>
      <c r="H136" s="792">
        <v>2</v>
      </c>
      <c r="I136" s="685">
        <v>19.3</v>
      </c>
      <c r="J136" s="686">
        <v>24.6</v>
      </c>
      <c r="K136" s="678">
        <f t="shared" ref="K136:K169" si="16">I136/J136</f>
        <v>0.78455284552845528</v>
      </c>
      <c r="L136" s="679">
        <f t="shared" ref="L136:L169" si="17">SQRT(POWER(G136,2)+POWER(I136,2))*1.96*SQRT(2)</f>
        <v>53.947382664221998</v>
      </c>
      <c r="M136" s="687">
        <v>23.7</v>
      </c>
      <c r="N136" s="678">
        <f t="shared" ref="N136:N169" si="18">(M136-H136)/G136</f>
        <v>8.6454183266932283</v>
      </c>
      <c r="O136" s="916">
        <f t="shared" ref="O136:O169" si="19" xml:space="preserve"> ((1-NORMSDIST(N136-1.5))*1000000)/10000</f>
        <v>4.4864112425102576E-11</v>
      </c>
      <c r="P136" s="673">
        <f t="shared" si="13"/>
        <v>7.7910782308997506</v>
      </c>
      <c r="Q136" s="849" t="str">
        <f t="shared" ref="Q136:Q169" si="20">IF(N136&gt;=6,"13s(N2,R1)",(IF(N136&gt;=6,"13s(N2,R1)",IF(N136&gt;=5,"13s/22s/R4s(N2,R1)",IF(N136&gt;=4,"13s/22s/R4s/41s(N4,R1/N2,R2)",IF(N136&gt;=3,"13s/22s/R4s/41s/8x(N4R2/N2R4)",IF(N136&gt;=2,"13s/22s/R4s/41s/10x(N5R2/N2R5)","Unaceptable")))))))</f>
        <v>13s(N2,R1)</v>
      </c>
      <c r="R136" s="538"/>
      <c r="S136" s="538"/>
      <c r="T136" s="538"/>
      <c r="U136" s="538"/>
      <c r="V136" s="538"/>
      <c r="W136" s="534"/>
      <c r="X136" s="538"/>
      <c r="Y136" s="538"/>
      <c r="Z136" s="538"/>
      <c r="AA136" s="537"/>
      <c r="AB136" s="537"/>
      <c r="AC136" s="537"/>
      <c r="AD136" s="537"/>
      <c r="AE136" s="537"/>
      <c r="AF136" s="537"/>
      <c r="AG136" s="537"/>
      <c r="AH136" s="537"/>
      <c r="AI136" s="537"/>
    </row>
    <row r="137" spans="2:35" ht="15.75">
      <c r="B137" s="796">
        <v>136</v>
      </c>
      <c r="C137" s="877" t="s">
        <v>174</v>
      </c>
      <c r="D137" s="812"/>
      <c r="E137" s="850" t="s">
        <v>71</v>
      </c>
      <c r="F137" s="790">
        <v>41</v>
      </c>
      <c r="G137" s="791">
        <v>2.71</v>
      </c>
      <c r="H137" s="792">
        <v>1</v>
      </c>
      <c r="I137" s="688">
        <v>19.3</v>
      </c>
      <c r="J137" s="562">
        <v>24.6</v>
      </c>
      <c r="K137" s="648">
        <f t="shared" si="16"/>
        <v>0.78455284552845528</v>
      </c>
      <c r="L137" s="653">
        <f t="shared" si="17"/>
        <v>54.021674882587639</v>
      </c>
      <c r="M137" s="689">
        <v>23.7</v>
      </c>
      <c r="N137" s="648">
        <f t="shared" si="18"/>
        <v>8.3763837638376391</v>
      </c>
      <c r="O137" s="917">
        <f t="shared" si="19"/>
        <v>3.0695446184836328E-10</v>
      </c>
      <c r="P137" s="651">
        <f t="shared" si="13"/>
        <v>8.1912697428420707</v>
      </c>
      <c r="Q137" s="851" t="str">
        <f t="shared" si="20"/>
        <v>13s(N2,R1)</v>
      </c>
      <c r="R137" s="538"/>
      <c r="S137" s="538"/>
      <c r="T137" s="538"/>
      <c r="U137" s="538"/>
      <c r="V137" s="538"/>
      <c r="W137" s="534"/>
      <c r="X137" s="538"/>
      <c r="Y137" s="538"/>
      <c r="Z137" s="538"/>
      <c r="AA137" s="537"/>
      <c r="AB137" s="537"/>
      <c r="AC137" s="537"/>
      <c r="AD137" s="537"/>
      <c r="AE137" s="537"/>
      <c r="AF137" s="537"/>
      <c r="AG137" s="537"/>
      <c r="AH137" s="537"/>
      <c r="AI137" s="537"/>
    </row>
    <row r="138" spans="2:35" ht="15.75">
      <c r="B138" s="788">
        <v>137</v>
      </c>
      <c r="C138" s="876" t="s">
        <v>174</v>
      </c>
      <c r="D138" s="786" t="s">
        <v>72</v>
      </c>
      <c r="E138" s="848" t="s">
        <v>70</v>
      </c>
      <c r="F138" s="790">
        <v>41</v>
      </c>
      <c r="G138" s="791">
        <v>2.93</v>
      </c>
      <c r="H138" s="792">
        <v>2</v>
      </c>
      <c r="I138" s="690">
        <v>19.3</v>
      </c>
      <c r="J138" s="556">
        <v>24.6</v>
      </c>
      <c r="K138" s="644">
        <f t="shared" si="16"/>
        <v>0.78455284552845528</v>
      </c>
      <c r="L138" s="652">
        <f t="shared" si="17"/>
        <v>54.109838954482207</v>
      </c>
      <c r="M138" s="691">
        <v>23.7</v>
      </c>
      <c r="N138" s="644">
        <f t="shared" si="18"/>
        <v>7.4061433447098972</v>
      </c>
      <c r="O138" s="923">
        <f t="shared" si="19"/>
        <v>1.751046418974056E-7</v>
      </c>
      <c r="P138" s="647">
        <f t="shared" si="13"/>
        <v>9.0146602820073038</v>
      </c>
      <c r="Q138" s="849" t="str">
        <f t="shared" si="20"/>
        <v>13s(N2,R1)</v>
      </c>
      <c r="R138" s="538"/>
      <c r="S138" s="538"/>
      <c r="T138" s="538"/>
      <c r="U138" s="538"/>
      <c r="V138" s="538"/>
      <c r="W138" s="534"/>
      <c r="X138" s="538"/>
      <c r="Y138" s="538"/>
      <c r="Z138" s="538"/>
      <c r="AA138" s="537"/>
      <c r="AB138" s="537"/>
      <c r="AC138" s="537"/>
      <c r="AD138" s="537"/>
      <c r="AE138" s="537"/>
      <c r="AF138" s="537"/>
      <c r="AG138" s="537"/>
      <c r="AH138" s="537"/>
      <c r="AI138" s="537"/>
    </row>
    <row r="139" spans="2:35" ht="15.75">
      <c r="B139" s="796">
        <v>138</v>
      </c>
      <c r="C139" s="877" t="s">
        <v>174</v>
      </c>
      <c r="D139" s="812"/>
      <c r="E139" s="850" t="s">
        <v>71</v>
      </c>
      <c r="F139" s="790">
        <v>41</v>
      </c>
      <c r="G139" s="791">
        <v>2.99</v>
      </c>
      <c r="H139" s="792">
        <v>2</v>
      </c>
      <c r="I139" s="688">
        <v>19.3</v>
      </c>
      <c r="J139" s="562">
        <v>24.6</v>
      </c>
      <c r="K139" s="648">
        <f t="shared" si="16"/>
        <v>0.78455284552845528</v>
      </c>
      <c r="L139" s="653">
        <f t="shared" si="17"/>
        <v>54.13505097734739</v>
      </c>
      <c r="M139" s="689">
        <v>23.7</v>
      </c>
      <c r="N139" s="648">
        <f t="shared" si="18"/>
        <v>7.2575250836120393</v>
      </c>
      <c r="O139" s="923">
        <f t="shared" si="19"/>
        <v>4.2678044431809781E-7</v>
      </c>
      <c r="P139" s="651">
        <f t="shared" si="13"/>
        <v>9.1902611497171289</v>
      </c>
      <c r="Q139" s="851" t="str">
        <f t="shared" si="20"/>
        <v>13s(N2,R1)</v>
      </c>
      <c r="R139" s="538"/>
      <c r="S139" s="538"/>
      <c r="T139" s="538"/>
      <c r="U139" s="538"/>
      <c r="V139" s="538"/>
      <c r="W139" s="534"/>
      <c r="X139" s="538"/>
      <c r="Y139" s="538"/>
      <c r="Z139" s="538"/>
      <c r="AA139" s="537"/>
      <c r="AB139" s="537"/>
      <c r="AC139" s="537"/>
      <c r="AD139" s="537"/>
      <c r="AE139" s="537"/>
      <c r="AF139" s="537"/>
      <c r="AG139" s="537"/>
      <c r="AH139" s="537"/>
      <c r="AI139" s="537"/>
    </row>
    <row r="140" spans="2:35" ht="15.75">
      <c r="B140" s="788">
        <v>139</v>
      </c>
      <c r="C140" s="876" t="s">
        <v>174</v>
      </c>
      <c r="D140" s="786" t="s">
        <v>73</v>
      </c>
      <c r="E140" s="848" t="s">
        <v>70</v>
      </c>
      <c r="F140" s="790">
        <v>41</v>
      </c>
      <c r="G140" s="791">
        <v>2.96</v>
      </c>
      <c r="H140" s="792">
        <v>2</v>
      </c>
      <c r="I140" s="690">
        <v>19.3</v>
      </c>
      <c r="J140" s="556">
        <v>24.6</v>
      </c>
      <c r="K140" s="644">
        <f t="shared" si="16"/>
        <v>0.78455284552845528</v>
      </c>
      <c r="L140" s="652">
        <f t="shared" si="17"/>
        <v>54.122382552138262</v>
      </c>
      <c r="M140" s="691">
        <v>23.7</v>
      </c>
      <c r="N140" s="644">
        <f t="shared" si="18"/>
        <v>7.3310810810810807</v>
      </c>
      <c r="O140" s="916">
        <f t="shared" si="19"/>
        <v>2.7534707847109985E-7</v>
      </c>
      <c r="P140" s="647">
        <f t="shared" si="13"/>
        <v>9.1024392335241657</v>
      </c>
      <c r="Q140" s="849" t="str">
        <f t="shared" si="20"/>
        <v>13s(N2,R1)</v>
      </c>
      <c r="R140" s="538"/>
      <c r="S140" s="538"/>
      <c r="T140" s="538"/>
      <c r="U140" s="538"/>
      <c r="V140" s="538"/>
      <c r="W140" s="534"/>
      <c r="X140" s="538"/>
      <c r="Y140" s="538"/>
      <c r="Z140" s="538"/>
      <c r="AA140" s="537"/>
      <c r="AB140" s="537"/>
      <c r="AC140" s="537"/>
      <c r="AD140" s="537"/>
      <c r="AE140" s="537"/>
      <c r="AF140" s="537"/>
      <c r="AG140" s="537"/>
      <c r="AH140" s="537"/>
      <c r="AI140" s="537"/>
    </row>
    <row r="141" spans="2:35" ht="15.75">
      <c r="B141" s="796">
        <v>140</v>
      </c>
      <c r="C141" s="877" t="s">
        <v>174</v>
      </c>
      <c r="D141" s="812"/>
      <c r="E141" s="850" t="s">
        <v>71</v>
      </c>
      <c r="F141" s="790">
        <v>41</v>
      </c>
      <c r="G141" s="791">
        <v>2.67</v>
      </c>
      <c r="H141" s="792">
        <v>1</v>
      </c>
      <c r="I141" s="688">
        <v>19.3</v>
      </c>
      <c r="J141" s="562">
        <v>24.6</v>
      </c>
      <c r="K141" s="648">
        <f t="shared" si="16"/>
        <v>0.78455284552845528</v>
      </c>
      <c r="L141" s="653">
        <f t="shared" si="17"/>
        <v>54.006369369547521</v>
      </c>
      <c r="M141" s="689">
        <v>23.7</v>
      </c>
      <c r="N141" s="648">
        <f t="shared" si="18"/>
        <v>8.5018726591760299</v>
      </c>
      <c r="O141" s="917">
        <f t="shared" si="19"/>
        <v>1.262767668208653E-10</v>
      </c>
      <c r="P141" s="651">
        <f t="shared" si="13"/>
        <v>8.0721806223597348</v>
      </c>
      <c r="Q141" s="851" t="str">
        <f t="shared" si="20"/>
        <v>13s(N2,R1)</v>
      </c>
      <c r="R141" s="538"/>
      <c r="W141" s="534"/>
      <c r="X141" s="538"/>
      <c r="Y141" s="538"/>
      <c r="Z141" s="538"/>
      <c r="AA141" s="537"/>
      <c r="AB141" s="537"/>
      <c r="AC141" s="537"/>
      <c r="AD141" s="537"/>
      <c r="AE141" s="537"/>
      <c r="AF141" s="537"/>
      <c r="AG141" s="537"/>
      <c r="AH141" s="537"/>
      <c r="AI141" s="537"/>
    </row>
    <row r="142" spans="2:35" ht="15.75">
      <c r="B142" s="788">
        <v>141</v>
      </c>
      <c r="C142" s="876" t="s">
        <v>174</v>
      </c>
      <c r="D142" s="786" t="s">
        <v>74</v>
      </c>
      <c r="E142" s="848" t="s">
        <v>70</v>
      </c>
      <c r="F142" s="790">
        <v>41</v>
      </c>
      <c r="G142" s="791">
        <v>3.71</v>
      </c>
      <c r="H142" s="792">
        <v>2</v>
      </c>
      <c r="I142" s="690">
        <v>19.3</v>
      </c>
      <c r="J142" s="556">
        <v>24.6</v>
      </c>
      <c r="K142" s="644">
        <f t="shared" si="16"/>
        <v>0.78455284552845528</v>
      </c>
      <c r="L142" s="652">
        <f t="shared" si="17"/>
        <v>54.476302197561097</v>
      </c>
      <c r="M142" s="691">
        <v>23.7</v>
      </c>
      <c r="N142" s="644">
        <f t="shared" si="18"/>
        <v>5.8490566037735849</v>
      </c>
      <c r="O142" s="923">
        <f t="shared" si="19"/>
        <v>6.8362210976502524E-4</v>
      </c>
      <c r="P142" s="647">
        <f t="shared" ref="P142:P205" si="21">SQRT(POWER(3,2)*POWER(G142,2)+POWER(H142,2))</f>
        <v>11.308266887547358</v>
      </c>
      <c r="Q142" s="849" t="str">
        <f t="shared" si="20"/>
        <v>13s/22s/R4s(N2,R1)</v>
      </c>
      <c r="R142" s="538"/>
      <c r="W142" s="534"/>
      <c r="X142" s="538"/>
      <c r="Y142" s="538"/>
      <c r="Z142" s="538"/>
      <c r="AA142" s="537"/>
      <c r="AB142" s="537"/>
      <c r="AC142" s="537"/>
      <c r="AD142" s="537"/>
      <c r="AE142" s="537"/>
      <c r="AF142" s="537"/>
      <c r="AG142" s="537"/>
      <c r="AH142" s="537"/>
      <c r="AI142" s="537"/>
    </row>
    <row r="143" spans="2:35" ht="15.75">
      <c r="B143" s="796">
        <v>142</v>
      </c>
      <c r="C143" s="877" t="s">
        <v>174</v>
      </c>
      <c r="D143" s="794"/>
      <c r="E143" s="850" t="s">
        <v>71</v>
      </c>
      <c r="F143" s="790">
        <v>41</v>
      </c>
      <c r="G143" s="791">
        <v>3.79</v>
      </c>
      <c r="H143" s="792">
        <v>1</v>
      </c>
      <c r="I143" s="688">
        <v>19.3</v>
      </c>
      <c r="J143" s="562">
        <v>24.6</v>
      </c>
      <c r="K143" s="648">
        <f t="shared" si="16"/>
        <v>0.78455284552845528</v>
      </c>
      <c r="L143" s="653">
        <f t="shared" si="17"/>
        <v>54.518597020833177</v>
      </c>
      <c r="M143" s="689">
        <v>23.7</v>
      </c>
      <c r="N143" s="648">
        <f t="shared" si="18"/>
        <v>5.9894459102902369</v>
      </c>
      <c r="O143" s="923">
        <f t="shared" si="19"/>
        <v>3.5704338305908578E-4</v>
      </c>
      <c r="P143" s="651">
        <f t="shared" si="21"/>
        <v>11.413890660068548</v>
      </c>
      <c r="Q143" s="851" t="str">
        <f t="shared" si="20"/>
        <v>13s/22s/R4s(N2,R1)</v>
      </c>
      <c r="R143" s="538"/>
      <c r="W143" s="534"/>
      <c r="X143" s="538"/>
      <c r="Y143" s="538"/>
      <c r="Z143" s="538"/>
      <c r="AA143" s="537"/>
      <c r="AB143" s="537"/>
      <c r="AC143" s="537"/>
      <c r="AD143" s="537"/>
      <c r="AE143" s="537"/>
      <c r="AF143" s="537"/>
      <c r="AG143" s="537"/>
      <c r="AH143" s="537"/>
      <c r="AI143" s="537"/>
    </row>
    <row r="144" spans="2:35" ht="15.75">
      <c r="B144" s="788">
        <v>143</v>
      </c>
      <c r="C144" s="787" t="s">
        <v>175</v>
      </c>
      <c r="D144" s="786" t="s">
        <v>74</v>
      </c>
      <c r="E144" s="848" t="s">
        <v>70</v>
      </c>
      <c r="F144" s="790">
        <v>41</v>
      </c>
      <c r="G144" s="791">
        <v>2.64</v>
      </c>
      <c r="H144" s="792">
        <v>0</v>
      </c>
      <c r="I144" s="690">
        <v>4.9000000000000004</v>
      </c>
      <c r="J144" s="556">
        <v>10.9</v>
      </c>
      <c r="K144" s="644">
        <f t="shared" si="16"/>
        <v>0.44954128440366975</v>
      </c>
      <c r="L144" s="652">
        <f t="shared" si="17"/>
        <v>15.427976624301712</v>
      </c>
      <c r="M144" s="596">
        <v>24</v>
      </c>
      <c r="N144" s="644">
        <f t="shared" si="18"/>
        <v>9.0909090909090899</v>
      </c>
      <c r="O144" s="916">
        <f t="shared" si="19"/>
        <v>1.5876189252139739E-12</v>
      </c>
      <c r="P144" s="647">
        <f t="shared" si="21"/>
        <v>7.92</v>
      </c>
      <c r="Q144" s="849" t="str">
        <f t="shared" si="20"/>
        <v>13s(N2,R1)</v>
      </c>
      <c r="R144" s="538"/>
      <c r="W144" s="534"/>
      <c r="X144" s="538"/>
      <c r="Y144" s="538"/>
      <c r="Z144" s="538"/>
      <c r="AA144" s="537"/>
      <c r="AB144" s="537"/>
      <c r="AC144" s="537"/>
      <c r="AD144" s="537"/>
      <c r="AE144" s="537"/>
      <c r="AF144" s="537"/>
      <c r="AG144" s="537"/>
      <c r="AH144" s="537"/>
      <c r="AI144" s="537"/>
    </row>
    <row r="145" spans="1:35" ht="15.75">
      <c r="B145" s="796">
        <v>144</v>
      </c>
      <c r="C145" s="795" t="s">
        <v>175</v>
      </c>
      <c r="D145" s="794"/>
      <c r="E145" s="850" t="s">
        <v>71</v>
      </c>
      <c r="F145" s="790">
        <v>40</v>
      </c>
      <c r="G145" s="791">
        <v>2.52</v>
      </c>
      <c r="H145" s="792">
        <v>0</v>
      </c>
      <c r="I145" s="688">
        <v>4.9000000000000004</v>
      </c>
      <c r="J145" s="562">
        <v>10.9</v>
      </c>
      <c r="K145" s="648">
        <f t="shared" si="16"/>
        <v>0.44954128440366975</v>
      </c>
      <c r="L145" s="653">
        <f t="shared" si="17"/>
        <v>15.273016246963142</v>
      </c>
      <c r="M145" s="596">
        <v>24</v>
      </c>
      <c r="N145" s="648">
        <f t="shared" si="18"/>
        <v>9.5238095238095237</v>
      </c>
      <c r="O145" s="917">
        <f t="shared" si="19"/>
        <v>5.5511151231257827E-14</v>
      </c>
      <c r="P145" s="651">
        <f t="shared" si="21"/>
        <v>7.5600000000000005</v>
      </c>
      <c r="Q145" s="851" t="str">
        <f t="shared" si="20"/>
        <v>13s(N2,R1)</v>
      </c>
      <c r="R145" s="538"/>
      <c r="W145" s="534"/>
      <c r="X145" s="538"/>
      <c r="Y145" s="538"/>
      <c r="Z145" s="538"/>
      <c r="AA145" s="537"/>
      <c r="AB145" s="537"/>
      <c r="AC145" s="537"/>
      <c r="AD145" s="537"/>
      <c r="AE145" s="537"/>
      <c r="AF145" s="537"/>
      <c r="AG145" s="537"/>
      <c r="AH145" s="537"/>
      <c r="AI145" s="537"/>
    </row>
    <row r="146" spans="1:35" ht="15.75">
      <c r="B146" s="788">
        <v>145</v>
      </c>
      <c r="C146" s="787" t="s">
        <v>176</v>
      </c>
      <c r="D146" s="786" t="s">
        <v>69</v>
      </c>
      <c r="E146" s="848" t="s">
        <v>70</v>
      </c>
      <c r="F146" s="813">
        <v>41</v>
      </c>
      <c r="G146" s="814">
        <v>2.0299999999999998</v>
      </c>
      <c r="H146" s="815">
        <v>1</v>
      </c>
      <c r="I146" s="690">
        <v>5.7</v>
      </c>
      <c r="J146" s="556">
        <v>12.1</v>
      </c>
      <c r="K146" s="644">
        <f t="shared" si="16"/>
        <v>0.4710743801652893</v>
      </c>
      <c r="L146" s="652">
        <f t="shared" si="17"/>
        <v>16.771668577693752</v>
      </c>
      <c r="M146" s="666">
        <v>24</v>
      </c>
      <c r="N146" s="662">
        <f t="shared" si="18"/>
        <v>11.330049261083746</v>
      </c>
      <c r="O146" s="916">
        <f t="shared" si="19"/>
        <v>0</v>
      </c>
      <c r="P146" s="647">
        <f t="shared" si="21"/>
        <v>6.171555719589672</v>
      </c>
      <c r="Q146" s="849" t="str">
        <f t="shared" si="20"/>
        <v>13s(N2,R1)</v>
      </c>
      <c r="R146" s="538"/>
      <c r="W146" s="534"/>
      <c r="X146" s="538"/>
      <c r="Y146" s="538"/>
      <c r="Z146" s="538"/>
      <c r="AA146" s="537"/>
      <c r="AB146" s="537"/>
      <c r="AC146" s="537"/>
      <c r="AD146" s="537"/>
      <c r="AE146" s="537"/>
      <c r="AF146" s="537"/>
      <c r="AG146" s="537"/>
      <c r="AH146" s="537"/>
      <c r="AI146" s="537"/>
    </row>
    <row r="147" spans="1:35" ht="15.75">
      <c r="B147" s="796">
        <v>146</v>
      </c>
      <c r="C147" s="854" t="s">
        <v>176</v>
      </c>
      <c r="D147" s="794"/>
      <c r="E147" s="850" t="s">
        <v>71</v>
      </c>
      <c r="F147" s="813">
        <v>41</v>
      </c>
      <c r="G147" s="814">
        <v>3.05</v>
      </c>
      <c r="H147" s="815">
        <v>1</v>
      </c>
      <c r="I147" s="688">
        <v>5.7</v>
      </c>
      <c r="J147" s="562">
        <v>12.1</v>
      </c>
      <c r="K147" s="648">
        <f t="shared" si="16"/>
        <v>0.4710743801652893</v>
      </c>
      <c r="L147" s="653">
        <f t="shared" si="17"/>
        <v>17.919267172515735</v>
      </c>
      <c r="M147" s="667">
        <v>24</v>
      </c>
      <c r="N147" s="664">
        <f t="shared" si="18"/>
        <v>7.5409836065573774</v>
      </c>
      <c r="O147" s="917">
        <f t="shared" si="19"/>
        <v>7.6588768660457163E-8</v>
      </c>
      <c r="P147" s="651">
        <f t="shared" si="21"/>
        <v>9.2044826036013561</v>
      </c>
      <c r="Q147" s="851" t="str">
        <f t="shared" si="20"/>
        <v>13s(N2,R1)</v>
      </c>
      <c r="R147" s="538"/>
      <c r="W147" s="534"/>
      <c r="X147" s="538"/>
      <c r="Y147" s="538"/>
      <c r="Z147" s="538"/>
      <c r="AA147" s="537"/>
      <c r="AB147" s="537"/>
      <c r="AC147" s="537"/>
      <c r="AD147" s="537"/>
      <c r="AE147" s="537"/>
      <c r="AF147" s="537"/>
      <c r="AG147" s="537"/>
      <c r="AH147" s="537"/>
      <c r="AI147" s="537"/>
    </row>
    <row r="148" spans="1:35" ht="15.75">
      <c r="B148" s="788">
        <v>147</v>
      </c>
      <c r="C148" s="787" t="s">
        <v>176</v>
      </c>
      <c r="D148" s="786" t="s">
        <v>72</v>
      </c>
      <c r="E148" s="848" t="s">
        <v>70</v>
      </c>
      <c r="F148" s="813">
        <v>40</v>
      </c>
      <c r="G148" s="814">
        <v>2.75</v>
      </c>
      <c r="H148" s="815">
        <v>1</v>
      </c>
      <c r="I148" s="690">
        <v>5.7</v>
      </c>
      <c r="J148" s="556">
        <v>12.1</v>
      </c>
      <c r="K148" s="644">
        <f t="shared" si="16"/>
        <v>0.4710743801652893</v>
      </c>
      <c r="L148" s="652">
        <f t="shared" si="17"/>
        <v>17.542273740880916</v>
      </c>
      <c r="M148" s="666">
        <v>24</v>
      </c>
      <c r="N148" s="644">
        <f t="shared" si="18"/>
        <v>8.3636363636363633</v>
      </c>
      <c r="O148" s="923">
        <f t="shared" si="19"/>
        <v>3.3564262480467733E-10</v>
      </c>
      <c r="P148" s="647">
        <f t="shared" si="21"/>
        <v>8.3103850692973307</v>
      </c>
      <c r="Q148" s="849" t="str">
        <f t="shared" si="20"/>
        <v>13s(N2,R1)</v>
      </c>
      <c r="R148" s="538"/>
      <c r="W148" s="534"/>
      <c r="X148" s="538"/>
      <c r="Y148" s="538"/>
      <c r="Z148" s="538"/>
      <c r="AA148" s="537"/>
      <c r="AB148" s="537"/>
      <c r="AC148" s="537"/>
      <c r="AD148" s="537"/>
      <c r="AE148" s="537"/>
      <c r="AF148" s="537"/>
      <c r="AG148" s="537"/>
      <c r="AH148" s="537"/>
      <c r="AI148" s="537"/>
    </row>
    <row r="149" spans="1:35" ht="15.75">
      <c r="B149" s="796">
        <v>148</v>
      </c>
      <c r="C149" s="795" t="s">
        <v>176</v>
      </c>
      <c r="D149" s="794"/>
      <c r="E149" s="850" t="s">
        <v>71</v>
      </c>
      <c r="F149" s="813">
        <v>41</v>
      </c>
      <c r="G149" s="814">
        <v>2.65</v>
      </c>
      <c r="H149" s="815">
        <v>2</v>
      </c>
      <c r="I149" s="688">
        <v>5.7</v>
      </c>
      <c r="J149" s="562">
        <v>12.1</v>
      </c>
      <c r="K149" s="648">
        <f t="shared" si="16"/>
        <v>0.4710743801652893</v>
      </c>
      <c r="L149" s="653">
        <f t="shared" si="17"/>
        <v>17.423617305255533</v>
      </c>
      <c r="M149" s="667">
        <v>24</v>
      </c>
      <c r="N149" s="648">
        <f t="shared" si="18"/>
        <v>8.3018867924528301</v>
      </c>
      <c r="O149" s="923">
        <f t="shared" si="19"/>
        <v>5.1628701314143655E-10</v>
      </c>
      <c r="P149" s="651">
        <f t="shared" si="21"/>
        <v>8.1977130957359083</v>
      </c>
      <c r="Q149" s="851" t="str">
        <f t="shared" si="20"/>
        <v>13s(N2,R1)</v>
      </c>
      <c r="R149" s="538"/>
      <c r="W149" s="534"/>
      <c r="X149" s="538"/>
      <c r="Y149" s="538"/>
      <c r="Z149" s="538"/>
      <c r="AA149" s="537"/>
      <c r="AB149" s="537"/>
      <c r="AC149" s="537"/>
      <c r="AD149" s="537"/>
      <c r="AE149" s="537"/>
      <c r="AF149" s="537"/>
      <c r="AG149" s="537"/>
      <c r="AH149" s="537"/>
      <c r="AI149" s="537"/>
    </row>
    <row r="150" spans="1:35" ht="15.75">
      <c r="B150" s="788">
        <v>149</v>
      </c>
      <c r="C150" s="854" t="s">
        <v>176</v>
      </c>
      <c r="D150" s="786" t="s">
        <v>73</v>
      </c>
      <c r="E150" s="848" t="s">
        <v>70</v>
      </c>
      <c r="F150" s="813">
        <v>41</v>
      </c>
      <c r="G150" s="814">
        <v>2.3199999999999998</v>
      </c>
      <c r="H150" s="815">
        <v>0</v>
      </c>
      <c r="I150" s="690">
        <v>5.7</v>
      </c>
      <c r="J150" s="556">
        <v>12.1</v>
      </c>
      <c r="K150" s="644">
        <f t="shared" si="16"/>
        <v>0.4710743801652893</v>
      </c>
      <c r="L150" s="652">
        <f t="shared" si="17"/>
        <v>17.058171756668415</v>
      </c>
      <c r="M150" s="666">
        <v>24</v>
      </c>
      <c r="N150" s="644">
        <f t="shared" si="18"/>
        <v>10.344827586206897</v>
      </c>
      <c r="O150" s="916">
        <f t="shared" si="19"/>
        <v>0</v>
      </c>
      <c r="P150" s="647">
        <f t="shared" si="21"/>
        <v>6.96</v>
      </c>
      <c r="Q150" s="849" t="str">
        <f t="shared" si="20"/>
        <v>13s(N2,R1)</v>
      </c>
      <c r="R150" s="538"/>
      <c r="W150" s="534"/>
      <c r="X150" s="538"/>
      <c r="Y150" s="538"/>
      <c r="Z150" s="538"/>
      <c r="AA150" s="537"/>
      <c r="AB150" s="537"/>
      <c r="AC150" s="537"/>
      <c r="AD150" s="537"/>
      <c r="AE150" s="537"/>
      <c r="AF150" s="537"/>
      <c r="AG150" s="537"/>
      <c r="AH150" s="537"/>
      <c r="AI150" s="537"/>
    </row>
    <row r="151" spans="1:35" ht="15.75">
      <c r="B151" s="796">
        <v>150</v>
      </c>
      <c r="C151" s="854" t="s">
        <v>176</v>
      </c>
      <c r="D151" s="794"/>
      <c r="E151" s="850" t="s">
        <v>71</v>
      </c>
      <c r="F151" s="813">
        <v>41</v>
      </c>
      <c r="G151" s="814">
        <v>2.76</v>
      </c>
      <c r="H151" s="815">
        <v>1</v>
      </c>
      <c r="I151" s="688">
        <v>5.7</v>
      </c>
      <c r="J151" s="562">
        <v>12.1</v>
      </c>
      <c r="K151" s="648">
        <f t="shared" si="16"/>
        <v>0.4710743801652893</v>
      </c>
      <c r="L151" s="653">
        <f t="shared" si="17"/>
        <v>17.554335997695841</v>
      </c>
      <c r="M151" s="667">
        <v>24</v>
      </c>
      <c r="N151" s="648">
        <f t="shared" si="18"/>
        <v>8.3333333333333339</v>
      </c>
      <c r="O151" s="917">
        <f t="shared" si="19"/>
        <v>4.1482373092094349E-10</v>
      </c>
      <c r="P151" s="651">
        <f t="shared" si="21"/>
        <v>8.3401678640180847</v>
      </c>
      <c r="Q151" s="851" t="str">
        <f t="shared" si="20"/>
        <v>13s(N2,R1)</v>
      </c>
      <c r="R151" s="538"/>
      <c r="S151" s="538"/>
      <c r="T151" s="538"/>
      <c r="U151" s="538"/>
      <c r="V151" s="538"/>
      <c r="W151" s="534"/>
      <c r="X151" s="538"/>
      <c r="Y151" s="538"/>
      <c r="Z151" s="538"/>
      <c r="AA151" s="537"/>
      <c r="AB151" s="537"/>
      <c r="AC151" s="537"/>
      <c r="AD151" s="537"/>
      <c r="AE151" s="537"/>
      <c r="AF151" s="537"/>
      <c r="AG151" s="537"/>
      <c r="AH151" s="537"/>
      <c r="AI151" s="537"/>
    </row>
    <row r="152" spans="1:35" ht="15.75">
      <c r="B152" s="788">
        <v>151</v>
      </c>
      <c r="C152" s="787" t="s">
        <v>176</v>
      </c>
      <c r="D152" s="786" t="s">
        <v>74</v>
      </c>
      <c r="E152" s="848" t="s">
        <v>70</v>
      </c>
      <c r="F152" s="813">
        <v>41</v>
      </c>
      <c r="G152" s="814">
        <v>2.08</v>
      </c>
      <c r="H152" s="815">
        <v>0</v>
      </c>
      <c r="I152" s="690">
        <v>5.7</v>
      </c>
      <c r="J152" s="556">
        <v>12.1</v>
      </c>
      <c r="K152" s="644">
        <f t="shared" si="16"/>
        <v>0.4710743801652893</v>
      </c>
      <c r="L152" s="652">
        <f t="shared" si="17"/>
        <v>16.81867308915897</v>
      </c>
      <c r="M152" s="666">
        <v>24</v>
      </c>
      <c r="N152" s="644">
        <f t="shared" si="18"/>
        <v>11.538461538461538</v>
      </c>
      <c r="O152" s="923">
        <f t="shared" si="19"/>
        <v>0</v>
      </c>
      <c r="P152" s="647">
        <f t="shared" si="21"/>
        <v>6.24</v>
      </c>
      <c r="Q152" s="849" t="str">
        <f t="shared" si="20"/>
        <v>13s(N2,R1)</v>
      </c>
      <c r="R152" s="538"/>
      <c r="S152" s="538"/>
      <c r="T152" s="538"/>
      <c r="U152" s="538"/>
      <c r="V152" s="538"/>
      <c r="W152" s="534"/>
      <c r="X152" s="538"/>
      <c r="Y152" s="538"/>
      <c r="Z152" s="538"/>
      <c r="AA152" s="537"/>
      <c r="AB152" s="537"/>
      <c r="AC152" s="537"/>
      <c r="AD152" s="537"/>
      <c r="AE152" s="537"/>
      <c r="AF152" s="537"/>
      <c r="AG152" s="537"/>
      <c r="AH152" s="537"/>
      <c r="AI152" s="537"/>
    </row>
    <row r="153" spans="1:35" ht="15.75">
      <c r="B153" s="796">
        <v>152</v>
      </c>
      <c r="C153" s="795" t="s">
        <v>176</v>
      </c>
      <c r="D153" s="794"/>
      <c r="E153" s="850" t="s">
        <v>71</v>
      </c>
      <c r="F153" s="813">
        <v>41</v>
      </c>
      <c r="G153" s="814">
        <v>2.84</v>
      </c>
      <c r="H153" s="815">
        <v>2</v>
      </c>
      <c r="I153" s="688">
        <v>5.7</v>
      </c>
      <c r="J153" s="562">
        <v>12.1</v>
      </c>
      <c r="K153" s="648">
        <f t="shared" si="16"/>
        <v>0.4710743801652893</v>
      </c>
      <c r="L153" s="653">
        <f t="shared" si="17"/>
        <v>17.652104291556856</v>
      </c>
      <c r="M153" s="667">
        <v>24</v>
      </c>
      <c r="N153" s="648">
        <f t="shared" si="18"/>
        <v>7.746478873239437</v>
      </c>
      <c r="O153" s="923">
        <f t="shared" si="19"/>
        <v>2.0990442717305768E-8</v>
      </c>
      <c r="P153" s="651">
        <f t="shared" si="21"/>
        <v>8.7515941404980619</v>
      </c>
      <c r="Q153" s="851" t="str">
        <f t="shared" si="20"/>
        <v>13s(N2,R1)</v>
      </c>
      <c r="R153" s="538"/>
      <c r="S153" s="538"/>
      <c r="T153" s="538"/>
      <c r="U153" s="538"/>
      <c r="V153" s="538"/>
      <c r="W153" s="534"/>
      <c r="X153" s="538"/>
      <c r="Y153" s="538"/>
      <c r="Z153" s="538"/>
      <c r="AA153" s="537"/>
      <c r="AB153" s="537"/>
      <c r="AC153" s="537"/>
      <c r="AD153" s="537"/>
      <c r="AE153" s="537"/>
      <c r="AF153" s="537"/>
      <c r="AG153" s="537"/>
      <c r="AH153" s="537"/>
      <c r="AI153" s="537"/>
    </row>
    <row r="154" spans="1:35" ht="15.75">
      <c r="B154" s="788">
        <v>153</v>
      </c>
      <c r="C154" s="787" t="s">
        <v>177</v>
      </c>
      <c r="D154" s="786" t="s">
        <v>69</v>
      </c>
      <c r="E154" s="848" t="s">
        <v>70</v>
      </c>
      <c r="F154" s="790">
        <v>41</v>
      </c>
      <c r="G154" s="791">
        <v>4.3899999999999997</v>
      </c>
      <c r="H154" s="792">
        <v>0</v>
      </c>
      <c r="I154" s="690">
        <v>6.9</v>
      </c>
      <c r="J154" s="556">
        <v>12.3</v>
      </c>
      <c r="K154" s="644">
        <f t="shared" si="16"/>
        <v>0.5609756097560975</v>
      </c>
      <c r="L154" s="652">
        <f t="shared" si="17"/>
        <v>22.668668922545944</v>
      </c>
      <c r="M154" s="666">
        <v>24</v>
      </c>
      <c r="N154" s="644">
        <f t="shared" si="18"/>
        <v>5.4669703872437365</v>
      </c>
      <c r="O154" s="916">
        <f t="shared" si="19"/>
        <v>3.6396016366069261E-3</v>
      </c>
      <c r="P154" s="647">
        <f t="shared" si="21"/>
        <v>13.17</v>
      </c>
      <c r="Q154" s="849" t="str">
        <f t="shared" si="20"/>
        <v>13s/22s/R4s(N2,R1)</v>
      </c>
      <c r="R154" s="538"/>
      <c r="S154" s="538"/>
      <c r="T154" s="538"/>
      <c r="U154" s="538"/>
      <c r="V154" s="538"/>
      <c r="W154" s="534"/>
      <c r="X154" s="538"/>
      <c r="Y154" s="538"/>
      <c r="Z154" s="538"/>
      <c r="AA154" s="537"/>
      <c r="AB154" s="537"/>
      <c r="AC154" s="537"/>
      <c r="AD154" s="537"/>
      <c r="AE154" s="537"/>
      <c r="AF154" s="537"/>
      <c r="AG154" s="537"/>
      <c r="AH154" s="537"/>
      <c r="AI154" s="537"/>
    </row>
    <row r="155" spans="1:35" ht="15.75">
      <c r="B155" s="796">
        <v>154</v>
      </c>
      <c r="C155" s="795" t="s">
        <v>177</v>
      </c>
      <c r="D155" s="812"/>
      <c r="E155" s="850" t="s">
        <v>71</v>
      </c>
      <c r="F155" s="790">
        <v>41</v>
      </c>
      <c r="G155" s="791">
        <v>4.8099999999999996</v>
      </c>
      <c r="H155" s="792">
        <v>0</v>
      </c>
      <c r="I155" s="688">
        <v>6.9</v>
      </c>
      <c r="J155" s="562">
        <v>12.3</v>
      </c>
      <c r="K155" s="648">
        <f t="shared" si="16"/>
        <v>0.5609756097560975</v>
      </c>
      <c r="L155" s="653">
        <f t="shared" si="17"/>
        <v>23.314296805179438</v>
      </c>
      <c r="M155" s="667">
        <v>24</v>
      </c>
      <c r="N155" s="648">
        <f t="shared" si="18"/>
        <v>4.9896049896049899</v>
      </c>
      <c r="O155" s="917">
        <f t="shared" si="19"/>
        <v>2.418674994042469E-2</v>
      </c>
      <c r="P155" s="651">
        <f t="shared" si="21"/>
        <v>14.429999999999998</v>
      </c>
      <c r="Q155" s="851" t="str">
        <f t="shared" si="20"/>
        <v>13s/22s/R4s/41s(N4,R1/N2,R2)</v>
      </c>
      <c r="R155" s="538"/>
      <c r="S155" s="538"/>
      <c r="T155" s="538"/>
      <c r="U155" s="538"/>
      <c r="V155" s="538"/>
      <c r="W155" s="534"/>
      <c r="X155" s="538"/>
      <c r="Y155" s="538"/>
      <c r="Z155" s="538"/>
      <c r="AA155" s="537"/>
      <c r="AB155" s="537"/>
      <c r="AC155" s="537"/>
      <c r="AD155" s="537"/>
      <c r="AE155" s="537"/>
      <c r="AF155" s="537"/>
      <c r="AG155" s="537"/>
      <c r="AH155" s="537"/>
      <c r="AI155" s="537"/>
    </row>
    <row r="156" spans="1:35" ht="15.75">
      <c r="B156" s="788">
        <v>155</v>
      </c>
      <c r="C156" s="787" t="s">
        <v>178</v>
      </c>
      <c r="D156" s="786" t="s">
        <v>74</v>
      </c>
      <c r="E156" s="848" t="s">
        <v>70</v>
      </c>
      <c r="F156" s="813">
        <v>42</v>
      </c>
      <c r="G156" s="814">
        <v>2.12</v>
      </c>
      <c r="H156" s="815">
        <v>0</v>
      </c>
      <c r="I156" s="690">
        <v>7.9</v>
      </c>
      <c r="J156" s="556">
        <v>17.600000000000001</v>
      </c>
      <c r="K156" s="644">
        <f t="shared" si="16"/>
        <v>0.44886363636363635</v>
      </c>
      <c r="L156" s="652">
        <f t="shared" si="17"/>
        <v>22.672447730229752</v>
      </c>
      <c r="M156" s="666">
        <v>24</v>
      </c>
      <c r="N156" s="644">
        <f t="shared" si="18"/>
        <v>11.320754716981131</v>
      </c>
      <c r="O156" s="916">
        <f t="shared" si="19"/>
        <v>0</v>
      </c>
      <c r="P156" s="647">
        <f t="shared" si="21"/>
        <v>6.36</v>
      </c>
      <c r="Q156" s="849" t="str">
        <f t="shared" si="20"/>
        <v>13s(N2,R1)</v>
      </c>
      <c r="R156" s="538"/>
      <c r="S156" s="538"/>
      <c r="T156" s="538"/>
      <c r="U156" s="538"/>
      <c r="V156" s="538"/>
      <c r="W156" s="534"/>
      <c r="X156" s="538"/>
      <c r="Y156" s="538"/>
      <c r="Z156" s="538"/>
      <c r="AA156" s="537"/>
      <c r="AB156" s="537"/>
      <c r="AC156" s="537"/>
      <c r="AD156" s="537"/>
      <c r="AE156" s="537"/>
      <c r="AF156" s="537"/>
      <c r="AG156" s="537"/>
      <c r="AH156" s="537"/>
      <c r="AI156" s="537"/>
    </row>
    <row r="157" spans="1:35" ht="15.75">
      <c r="B157" s="796">
        <v>156</v>
      </c>
      <c r="C157" s="795" t="s">
        <v>178</v>
      </c>
      <c r="D157" s="812"/>
      <c r="E157" s="850" t="s">
        <v>71</v>
      </c>
      <c r="F157" s="813">
        <v>42</v>
      </c>
      <c r="G157" s="814">
        <v>1.68</v>
      </c>
      <c r="H157" s="815">
        <v>0</v>
      </c>
      <c r="I157" s="688">
        <v>7.9</v>
      </c>
      <c r="J157" s="562">
        <v>17.600000000000001</v>
      </c>
      <c r="K157" s="648">
        <f t="shared" si="16"/>
        <v>0.44886363636363635</v>
      </c>
      <c r="L157" s="653">
        <f t="shared" si="17"/>
        <v>22.387353029780005</v>
      </c>
      <c r="M157" s="667">
        <v>24</v>
      </c>
      <c r="N157" s="648">
        <f t="shared" si="18"/>
        <v>14.285714285714286</v>
      </c>
      <c r="O157" s="917">
        <f t="shared" si="19"/>
        <v>0</v>
      </c>
      <c r="P157" s="651">
        <f t="shared" si="21"/>
        <v>5.0399999999999991</v>
      </c>
      <c r="Q157" s="851" t="str">
        <f t="shared" si="20"/>
        <v>13s(N2,R1)</v>
      </c>
      <c r="R157" s="538"/>
      <c r="S157" s="538"/>
      <c r="T157" s="538"/>
      <c r="U157" s="538"/>
      <c r="V157" s="538"/>
      <c r="W157" s="534"/>
      <c r="X157" s="538"/>
      <c r="Y157" s="538"/>
      <c r="Z157" s="538"/>
      <c r="AA157" s="537"/>
      <c r="AB157" s="537"/>
      <c r="AC157" s="537"/>
      <c r="AD157" s="537"/>
      <c r="AE157" s="537"/>
      <c r="AF157" s="537"/>
      <c r="AG157" s="537"/>
      <c r="AH157" s="537"/>
      <c r="AI157" s="537"/>
    </row>
    <row r="158" spans="1:35" ht="15.75">
      <c r="B158" s="788">
        <v>157</v>
      </c>
      <c r="C158" s="787" t="s">
        <v>179</v>
      </c>
      <c r="D158" s="786" t="s">
        <v>69</v>
      </c>
      <c r="E158" s="848" t="s">
        <v>75</v>
      </c>
      <c r="F158" s="790">
        <v>27</v>
      </c>
      <c r="G158" s="791">
        <v>8.34</v>
      </c>
      <c r="H158" s="792">
        <v>5</v>
      </c>
      <c r="I158" s="690">
        <v>11.3</v>
      </c>
      <c r="J158" s="692">
        <v>147</v>
      </c>
      <c r="K158" s="644">
        <f t="shared" si="16"/>
        <v>7.6870748299319738E-2</v>
      </c>
      <c r="L158" s="652">
        <f t="shared" si="17"/>
        <v>38.929132971593397</v>
      </c>
      <c r="M158" s="691">
        <v>46.2</v>
      </c>
      <c r="N158" s="644">
        <f t="shared" si="18"/>
        <v>4.9400479616306958</v>
      </c>
      <c r="O158" s="916">
        <f t="shared" si="19"/>
        <v>2.9080555445637479E-2</v>
      </c>
      <c r="P158" s="647">
        <f t="shared" si="21"/>
        <v>25.51470948296296</v>
      </c>
      <c r="Q158" s="849" t="str">
        <f t="shared" si="20"/>
        <v>13s/22s/R4s/41s(N4,R1/N2,R2)</v>
      </c>
      <c r="R158" s="538"/>
      <c r="S158" s="538"/>
      <c r="T158" s="538"/>
      <c r="U158" s="538"/>
      <c r="V158" s="538"/>
      <c r="W158" s="534"/>
      <c r="X158" s="538"/>
      <c r="Y158" s="538"/>
      <c r="Z158" s="538"/>
      <c r="AA158" s="537"/>
      <c r="AB158" s="537"/>
      <c r="AC158" s="537"/>
      <c r="AD158" s="537"/>
      <c r="AE158" s="537"/>
      <c r="AF158" s="537"/>
      <c r="AG158" s="537"/>
      <c r="AH158" s="537"/>
      <c r="AI158" s="537"/>
    </row>
    <row r="159" spans="1:35" ht="15.75">
      <c r="B159" s="796">
        <v>158</v>
      </c>
      <c r="C159" s="854" t="s">
        <v>179</v>
      </c>
      <c r="D159" s="812"/>
      <c r="E159" s="850" t="s">
        <v>76</v>
      </c>
      <c r="F159" s="790">
        <v>28</v>
      </c>
      <c r="G159" s="791">
        <v>3.91</v>
      </c>
      <c r="H159" s="792">
        <v>2</v>
      </c>
      <c r="I159" s="688">
        <v>11.3</v>
      </c>
      <c r="J159" s="693">
        <v>147</v>
      </c>
      <c r="K159" s="648">
        <f t="shared" si="16"/>
        <v>7.6870748299319738E-2</v>
      </c>
      <c r="L159" s="653">
        <f t="shared" si="17"/>
        <v>33.144069423050638</v>
      </c>
      <c r="M159" s="689">
        <v>46.2</v>
      </c>
      <c r="N159" s="648">
        <f t="shared" si="18"/>
        <v>11.304347826086957</v>
      </c>
      <c r="O159" s="917">
        <f t="shared" si="19"/>
        <v>0</v>
      </c>
      <c r="P159" s="651">
        <f t="shared" si="21"/>
        <v>11.899281490913642</v>
      </c>
      <c r="Q159" s="851" t="str">
        <f t="shared" si="20"/>
        <v>13s(N2,R1)</v>
      </c>
      <c r="R159" s="538"/>
      <c r="S159" s="538"/>
      <c r="T159" s="538"/>
      <c r="U159" s="538"/>
      <c r="V159" s="538"/>
      <c r="W159" s="534"/>
      <c r="X159" s="538"/>
      <c r="Y159" s="538"/>
      <c r="Z159" s="538"/>
      <c r="AA159" s="537"/>
      <c r="AB159" s="537"/>
      <c r="AC159" s="537"/>
      <c r="AD159" s="537"/>
      <c r="AE159" s="537"/>
      <c r="AF159" s="537"/>
      <c r="AG159" s="537"/>
      <c r="AH159" s="537"/>
      <c r="AI159" s="537"/>
    </row>
    <row r="160" spans="1:35" ht="15.75">
      <c r="A160" s="529"/>
      <c r="B160" s="788">
        <v>159</v>
      </c>
      <c r="C160" s="787" t="s">
        <v>179</v>
      </c>
      <c r="D160" s="786" t="s">
        <v>72</v>
      </c>
      <c r="E160" s="848" t="s">
        <v>75</v>
      </c>
      <c r="F160" s="790">
        <v>27</v>
      </c>
      <c r="G160" s="791">
        <v>6.81</v>
      </c>
      <c r="H160" s="792">
        <v>4</v>
      </c>
      <c r="I160" s="690">
        <v>11.3</v>
      </c>
      <c r="J160" s="692">
        <v>147</v>
      </c>
      <c r="K160" s="644">
        <f t="shared" si="16"/>
        <v>7.6870748299319738E-2</v>
      </c>
      <c r="L160" s="652">
        <f t="shared" si="17"/>
        <v>36.570270159242739</v>
      </c>
      <c r="M160" s="691">
        <v>46.2</v>
      </c>
      <c r="N160" s="644">
        <f t="shared" si="18"/>
        <v>6.196769456681352</v>
      </c>
      <c r="O160" s="923">
        <f t="shared" si="19"/>
        <v>1.3215424470303105E-4</v>
      </c>
      <c r="P160" s="647">
        <f t="shared" si="21"/>
        <v>20.817898549085111</v>
      </c>
      <c r="Q160" s="849" t="str">
        <f t="shared" si="20"/>
        <v>13s(N2,R1)</v>
      </c>
      <c r="R160" s="538"/>
      <c r="W160" s="534"/>
      <c r="X160" s="538"/>
      <c r="Y160" s="538"/>
      <c r="Z160" s="538"/>
      <c r="AA160" s="537"/>
      <c r="AB160" s="537"/>
      <c r="AC160" s="537"/>
      <c r="AD160" s="537"/>
      <c r="AE160" s="537"/>
      <c r="AF160" s="537"/>
      <c r="AG160" s="537"/>
      <c r="AH160" s="537"/>
      <c r="AI160" s="537"/>
    </row>
    <row r="161" spans="1:35" ht="15.75">
      <c r="A161" s="529"/>
      <c r="B161" s="796">
        <v>160</v>
      </c>
      <c r="C161" s="795" t="s">
        <v>179</v>
      </c>
      <c r="D161" s="812"/>
      <c r="E161" s="850" t="s">
        <v>76</v>
      </c>
      <c r="F161" s="790">
        <v>28</v>
      </c>
      <c r="G161" s="791">
        <v>4.84</v>
      </c>
      <c r="H161" s="792">
        <v>1</v>
      </c>
      <c r="I161" s="688">
        <v>11.3</v>
      </c>
      <c r="J161" s="693">
        <v>147</v>
      </c>
      <c r="K161" s="648">
        <f t="shared" si="16"/>
        <v>7.6870748299319738E-2</v>
      </c>
      <c r="L161" s="653">
        <f t="shared" si="17"/>
        <v>34.074203995398044</v>
      </c>
      <c r="M161" s="689">
        <v>46.2</v>
      </c>
      <c r="N161" s="648">
        <f t="shared" si="18"/>
        <v>9.338842975206612</v>
      </c>
      <c r="O161" s="923">
        <f t="shared" si="19"/>
        <v>2.2204460492503131E-13</v>
      </c>
      <c r="P161" s="651">
        <f t="shared" si="21"/>
        <v>14.55439452536587</v>
      </c>
      <c r="Q161" s="851" t="str">
        <f t="shared" si="20"/>
        <v>13s(N2,R1)</v>
      </c>
      <c r="R161" s="538"/>
      <c r="W161" s="534"/>
      <c r="X161" s="538"/>
      <c r="Y161" s="538"/>
      <c r="Z161" s="538"/>
      <c r="AA161" s="537"/>
      <c r="AB161" s="537"/>
      <c r="AC161" s="537"/>
      <c r="AD161" s="537"/>
      <c r="AE161" s="537"/>
      <c r="AF161" s="537"/>
      <c r="AG161" s="537"/>
      <c r="AH161" s="537"/>
      <c r="AI161" s="537"/>
    </row>
    <row r="162" spans="1:35" ht="15.75">
      <c r="B162" s="788">
        <v>161</v>
      </c>
      <c r="C162" s="787" t="s">
        <v>179</v>
      </c>
      <c r="D162" s="786" t="s">
        <v>73</v>
      </c>
      <c r="E162" s="848" t="s">
        <v>75</v>
      </c>
      <c r="F162" s="790">
        <v>27</v>
      </c>
      <c r="G162" s="791">
        <v>5.79</v>
      </c>
      <c r="H162" s="792">
        <v>6</v>
      </c>
      <c r="I162" s="690">
        <v>11.3</v>
      </c>
      <c r="J162" s="692">
        <v>147</v>
      </c>
      <c r="K162" s="644">
        <f t="shared" si="16"/>
        <v>7.6870748299319738E-2</v>
      </c>
      <c r="L162" s="652">
        <f t="shared" si="17"/>
        <v>35.194320182665841</v>
      </c>
      <c r="M162" s="691">
        <v>46.2</v>
      </c>
      <c r="N162" s="644">
        <f t="shared" si="18"/>
        <v>6.9430051813471509</v>
      </c>
      <c r="O162" s="916">
        <f t="shared" si="19"/>
        <v>2.6194561186798637E-6</v>
      </c>
      <c r="P162" s="647">
        <f t="shared" si="21"/>
        <v>18.377075392999831</v>
      </c>
      <c r="Q162" s="849" t="str">
        <f t="shared" si="20"/>
        <v>13s(N2,R1)</v>
      </c>
      <c r="R162" s="538"/>
      <c r="W162" s="534"/>
      <c r="X162" s="538"/>
      <c r="Y162" s="538"/>
      <c r="Z162" s="538"/>
      <c r="AA162" s="537"/>
      <c r="AB162" s="537"/>
      <c r="AC162" s="537"/>
      <c r="AD162" s="537"/>
      <c r="AE162" s="537"/>
      <c r="AF162" s="537"/>
      <c r="AG162" s="537"/>
      <c r="AH162" s="537"/>
      <c r="AI162" s="537"/>
    </row>
    <row r="163" spans="1:35" ht="15.75">
      <c r="B163" s="796">
        <v>162</v>
      </c>
      <c r="C163" s="795" t="s">
        <v>179</v>
      </c>
      <c r="D163" s="794"/>
      <c r="E163" s="850" t="s">
        <v>76</v>
      </c>
      <c r="F163" s="790">
        <v>28</v>
      </c>
      <c r="G163" s="791">
        <v>4.58</v>
      </c>
      <c r="H163" s="792">
        <v>2</v>
      </c>
      <c r="I163" s="688">
        <v>11.3</v>
      </c>
      <c r="J163" s="693">
        <v>147</v>
      </c>
      <c r="K163" s="648">
        <f t="shared" si="16"/>
        <v>7.6870748299319738E-2</v>
      </c>
      <c r="L163" s="653">
        <f t="shared" si="17"/>
        <v>33.796947857461923</v>
      </c>
      <c r="M163" s="689">
        <v>46.2</v>
      </c>
      <c r="N163" s="648">
        <f t="shared" si="18"/>
        <v>9.6506550218340621</v>
      </c>
      <c r="O163" s="917">
        <f t="shared" si="19"/>
        <v>2.2204460492503131E-14</v>
      </c>
      <c r="P163" s="651">
        <f t="shared" si="21"/>
        <v>13.884797441806633</v>
      </c>
      <c r="Q163" s="851" t="str">
        <f t="shared" si="20"/>
        <v>13s(N2,R1)</v>
      </c>
      <c r="R163" s="538"/>
      <c r="W163" s="534"/>
      <c r="X163" s="538"/>
      <c r="Y163" s="538"/>
      <c r="Z163" s="538"/>
      <c r="AA163" s="537"/>
      <c r="AB163" s="537"/>
      <c r="AC163" s="537"/>
      <c r="AD163" s="537"/>
      <c r="AE163" s="537"/>
      <c r="AF163" s="537"/>
      <c r="AG163" s="537"/>
      <c r="AH163" s="537"/>
      <c r="AI163" s="537"/>
    </row>
    <row r="164" spans="1:35" ht="15.75">
      <c r="B164" s="788">
        <v>163</v>
      </c>
      <c r="C164" s="854" t="s">
        <v>179</v>
      </c>
      <c r="D164" s="786" t="s">
        <v>74</v>
      </c>
      <c r="E164" s="848" t="s">
        <v>75</v>
      </c>
      <c r="F164" s="790">
        <v>28</v>
      </c>
      <c r="G164" s="791">
        <v>7.08</v>
      </c>
      <c r="H164" s="792">
        <v>5</v>
      </c>
      <c r="I164" s="690">
        <v>11.3</v>
      </c>
      <c r="J164" s="692">
        <v>147</v>
      </c>
      <c r="K164" s="644">
        <f t="shared" si="16"/>
        <v>7.6870748299319738E-2</v>
      </c>
      <c r="L164" s="652">
        <f t="shared" si="17"/>
        <v>36.962128787178919</v>
      </c>
      <c r="M164" s="691">
        <v>46.2</v>
      </c>
      <c r="N164" s="644">
        <f t="shared" si="18"/>
        <v>5.8192090395480234</v>
      </c>
      <c r="O164" s="916">
        <f t="shared" si="19"/>
        <v>7.8294703947934252E-4</v>
      </c>
      <c r="P164" s="647">
        <f t="shared" si="21"/>
        <v>21.820577444238271</v>
      </c>
      <c r="Q164" s="849" t="str">
        <f t="shared" si="20"/>
        <v>13s/22s/R4s(N2,R1)</v>
      </c>
      <c r="R164" s="538"/>
      <c r="W164" s="534"/>
      <c r="X164" s="538"/>
      <c r="Y164" s="538"/>
      <c r="Z164" s="538"/>
      <c r="AA164" s="537"/>
      <c r="AB164" s="537"/>
      <c r="AC164" s="537"/>
      <c r="AD164" s="537"/>
      <c r="AE164" s="537"/>
      <c r="AF164" s="537"/>
      <c r="AG164" s="537"/>
      <c r="AH164" s="537"/>
      <c r="AI164" s="537"/>
    </row>
    <row r="165" spans="1:35" ht="15.75">
      <c r="B165" s="796">
        <v>164</v>
      </c>
      <c r="C165" s="795" t="s">
        <v>179</v>
      </c>
      <c r="D165" s="812"/>
      <c r="E165" s="850" t="s">
        <v>76</v>
      </c>
      <c r="F165" s="790">
        <v>28</v>
      </c>
      <c r="G165" s="791">
        <v>4.22</v>
      </c>
      <c r="H165" s="792">
        <v>1</v>
      </c>
      <c r="I165" s="685">
        <v>11.3</v>
      </c>
      <c r="J165" s="694">
        <v>147</v>
      </c>
      <c r="K165" s="678">
        <f t="shared" si="16"/>
        <v>7.6870748299319738E-2</v>
      </c>
      <c r="L165" s="679">
        <f t="shared" si="17"/>
        <v>33.434911498013577</v>
      </c>
      <c r="M165" s="687">
        <v>46.2</v>
      </c>
      <c r="N165" s="678">
        <f t="shared" si="18"/>
        <v>10.71090047393365</v>
      </c>
      <c r="O165" s="917">
        <f t="shared" si="19"/>
        <v>0</v>
      </c>
      <c r="P165" s="673">
        <f t="shared" si="21"/>
        <v>12.699433058211692</v>
      </c>
      <c r="Q165" s="856" t="str">
        <f t="shared" si="20"/>
        <v>13s(N2,R1)</v>
      </c>
      <c r="R165" s="538"/>
      <c r="W165" s="534"/>
      <c r="X165" s="538"/>
      <c r="Y165" s="538"/>
      <c r="Z165" s="538"/>
      <c r="AA165" s="537"/>
      <c r="AB165" s="537"/>
      <c r="AC165" s="537"/>
      <c r="AD165" s="537"/>
      <c r="AE165" s="537"/>
      <c r="AF165" s="537"/>
      <c r="AG165" s="537"/>
      <c r="AH165" s="537"/>
      <c r="AI165" s="537"/>
    </row>
    <row r="166" spans="1:35" ht="15.75">
      <c r="B166" s="788">
        <v>165</v>
      </c>
      <c r="C166" s="787" t="s">
        <v>180</v>
      </c>
      <c r="D166" s="786" t="s">
        <v>72</v>
      </c>
      <c r="E166" s="848" t="s">
        <v>75</v>
      </c>
      <c r="F166" s="790">
        <v>28</v>
      </c>
      <c r="G166" s="791">
        <v>7.52</v>
      </c>
      <c r="H166" s="792">
        <v>7.0000000000000009</v>
      </c>
      <c r="I166" s="690">
        <v>8.5</v>
      </c>
      <c r="J166" s="556">
        <v>82</v>
      </c>
      <c r="K166" s="644">
        <f t="shared" si="16"/>
        <v>0.10365853658536585</v>
      </c>
      <c r="L166" s="652">
        <f t="shared" si="17"/>
        <v>31.457896199205699</v>
      </c>
      <c r="M166" s="691">
        <v>27.6</v>
      </c>
      <c r="N166" s="644">
        <f t="shared" si="18"/>
        <v>2.7393617021276597</v>
      </c>
      <c r="O166" s="916">
        <f t="shared" si="19"/>
        <v>10.760578886755878</v>
      </c>
      <c r="P166" s="647">
        <f t="shared" si="21"/>
        <v>23.621041467301986</v>
      </c>
      <c r="Q166" s="849" t="str">
        <f t="shared" si="20"/>
        <v>13s/22s/R4s/41s/10x(N5R2/N2R5)</v>
      </c>
      <c r="R166" s="538"/>
      <c r="W166" s="534"/>
      <c r="X166" s="538"/>
      <c r="Y166" s="538"/>
      <c r="Z166" s="538"/>
      <c r="AA166" s="537"/>
      <c r="AB166" s="537"/>
      <c r="AC166" s="537"/>
      <c r="AD166" s="537"/>
      <c r="AE166" s="537"/>
      <c r="AF166" s="537"/>
      <c r="AG166" s="537"/>
      <c r="AH166" s="537"/>
      <c r="AI166" s="537"/>
    </row>
    <row r="167" spans="1:35" ht="15.75">
      <c r="B167" s="796">
        <v>166</v>
      </c>
      <c r="C167" s="795" t="s">
        <v>180</v>
      </c>
      <c r="D167" s="794"/>
      <c r="E167" s="850" t="s">
        <v>76</v>
      </c>
      <c r="F167" s="790">
        <v>29</v>
      </c>
      <c r="G167" s="791">
        <v>4.63</v>
      </c>
      <c r="H167" s="792">
        <v>6</v>
      </c>
      <c r="I167" s="688">
        <v>8.5</v>
      </c>
      <c r="J167" s="562">
        <v>82</v>
      </c>
      <c r="K167" s="648">
        <f t="shared" si="16"/>
        <v>0.10365853658536585</v>
      </c>
      <c r="L167" s="653">
        <f t="shared" si="17"/>
        <v>26.829371779450966</v>
      </c>
      <c r="M167" s="689">
        <v>27.6</v>
      </c>
      <c r="N167" s="648">
        <f t="shared" si="18"/>
        <v>4.6652267818574522</v>
      </c>
      <c r="O167" s="917">
        <f t="shared" si="19"/>
        <v>7.748105986868925E-2</v>
      </c>
      <c r="P167" s="651">
        <f t="shared" si="21"/>
        <v>15.130502304946786</v>
      </c>
      <c r="Q167" s="851" t="str">
        <f t="shared" si="20"/>
        <v>13s/22s/R4s/41s(N4,R1/N2,R2)</v>
      </c>
      <c r="R167" s="538"/>
      <c r="W167" s="534"/>
      <c r="X167" s="538"/>
      <c r="Y167" s="538"/>
      <c r="Z167" s="538"/>
      <c r="AA167" s="537"/>
      <c r="AB167" s="537"/>
      <c r="AC167" s="537"/>
      <c r="AD167" s="537"/>
      <c r="AE167" s="537"/>
      <c r="AF167" s="537"/>
      <c r="AG167" s="537"/>
      <c r="AH167" s="537"/>
      <c r="AI167" s="537"/>
    </row>
    <row r="168" spans="1:35" ht="15.75">
      <c r="B168" s="788">
        <v>167</v>
      </c>
      <c r="C168" s="854" t="s">
        <v>180</v>
      </c>
      <c r="D168" s="786" t="s">
        <v>73</v>
      </c>
      <c r="E168" s="848" t="s">
        <v>75</v>
      </c>
      <c r="F168" s="790">
        <v>29</v>
      </c>
      <c r="G168" s="791">
        <v>4.46</v>
      </c>
      <c r="H168" s="792">
        <v>7.0000000000000009</v>
      </c>
      <c r="I168" s="690">
        <v>8.5</v>
      </c>
      <c r="J168" s="556">
        <v>82</v>
      </c>
      <c r="K168" s="644">
        <f t="shared" si="16"/>
        <v>0.10365853658536585</v>
      </c>
      <c r="L168" s="652">
        <f t="shared" si="17"/>
        <v>26.607185892536624</v>
      </c>
      <c r="M168" s="691">
        <v>27.6</v>
      </c>
      <c r="N168" s="644">
        <f t="shared" si="18"/>
        <v>4.6188340807174892</v>
      </c>
      <c r="O168" s="916">
        <f t="shared" si="19"/>
        <v>9.0784087131989821E-2</v>
      </c>
      <c r="P168" s="647">
        <f t="shared" si="21"/>
        <v>15.100476813663866</v>
      </c>
      <c r="Q168" s="849" t="str">
        <f t="shared" si="20"/>
        <v>13s/22s/R4s/41s(N4,R1/N2,R2)</v>
      </c>
      <c r="R168" s="538"/>
      <c r="W168" s="534"/>
      <c r="X168" s="538"/>
      <c r="Y168" s="538"/>
      <c r="Z168" s="538"/>
      <c r="AA168" s="537"/>
      <c r="AB168" s="537"/>
      <c r="AC168" s="537"/>
      <c r="AD168" s="537"/>
      <c r="AE168" s="537"/>
      <c r="AF168" s="537"/>
      <c r="AG168" s="537"/>
      <c r="AH168" s="537"/>
      <c r="AI168" s="537"/>
    </row>
    <row r="169" spans="1:35" ht="15.75">
      <c r="B169" s="796">
        <v>168</v>
      </c>
      <c r="C169" s="795" t="s">
        <v>180</v>
      </c>
      <c r="D169" s="794"/>
      <c r="E169" s="850" t="s">
        <v>76</v>
      </c>
      <c r="F169" s="790">
        <v>29</v>
      </c>
      <c r="G169" s="791">
        <v>4.07</v>
      </c>
      <c r="H169" s="792">
        <v>5</v>
      </c>
      <c r="I169" s="685">
        <v>8.5</v>
      </c>
      <c r="J169" s="686">
        <v>82</v>
      </c>
      <c r="K169" s="678">
        <f t="shared" si="16"/>
        <v>0.10365853658536585</v>
      </c>
      <c r="L169" s="679">
        <f t="shared" si="17"/>
        <v>26.122454702420292</v>
      </c>
      <c r="M169" s="687">
        <v>27.6</v>
      </c>
      <c r="N169" s="678">
        <f t="shared" si="18"/>
        <v>5.5528255528255528</v>
      </c>
      <c r="O169" s="917">
        <f t="shared" si="19"/>
        <v>2.5301367712060596E-3</v>
      </c>
      <c r="P169" s="651">
        <f t="shared" si="21"/>
        <v>13.194093375446455</v>
      </c>
      <c r="Q169" s="851" t="str">
        <f t="shared" si="20"/>
        <v>13s/22s/R4s(N2,R1)</v>
      </c>
      <c r="R169" s="538"/>
      <c r="W169" s="534"/>
      <c r="X169" s="538"/>
      <c r="Y169" s="538"/>
      <c r="Z169" s="538"/>
      <c r="AA169" s="537"/>
      <c r="AB169" s="537"/>
      <c r="AC169" s="537"/>
      <c r="AD169" s="537"/>
      <c r="AE169" s="537"/>
      <c r="AF169" s="537"/>
      <c r="AG169" s="537"/>
      <c r="AH169" s="537"/>
      <c r="AI169" s="537"/>
    </row>
    <row r="170" spans="1:35" ht="15.75">
      <c r="B170" s="788">
        <v>169</v>
      </c>
      <c r="C170" s="787" t="s">
        <v>181</v>
      </c>
      <c r="D170" s="786" t="s">
        <v>73</v>
      </c>
      <c r="E170" s="848" t="s">
        <v>75</v>
      </c>
      <c r="F170" s="813">
        <v>28</v>
      </c>
      <c r="G170" s="814">
        <v>4.53</v>
      </c>
      <c r="H170" s="815">
        <v>10</v>
      </c>
      <c r="I170" s="950"/>
      <c r="J170" s="951"/>
      <c r="K170" s="951"/>
      <c r="L170" s="951"/>
      <c r="M170" s="951"/>
      <c r="N170" s="951"/>
      <c r="O170" s="952"/>
      <c r="P170" s="647">
        <f t="shared" si="21"/>
        <v>16.872702806604519</v>
      </c>
      <c r="Q170" s="878"/>
      <c r="R170" s="538"/>
      <c r="S170" s="537"/>
      <c r="T170" s="537"/>
      <c r="U170" s="537"/>
      <c r="V170" s="537"/>
      <c r="W170" s="534"/>
      <c r="X170" s="538"/>
      <c r="Y170" s="538"/>
      <c r="Z170" s="538"/>
      <c r="AA170" s="537"/>
      <c r="AB170" s="537"/>
      <c r="AC170" s="537"/>
      <c r="AD170" s="537"/>
      <c r="AE170" s="537"/>
      <c r="AF170" s="537"/>
      <c r="AG170" s="537"/>
      <c r="AH170" s="537"/>
      <c r="AI170" s="537"/>
    </row>
    <row r="171" spans="1:35" ht="15.75">
      <c r="B171" s="796">
        <v>170</v>
      </c>
      <c r="C171" s="795" t="s">
        <v>181</v>
      </c>
      <c r="D171" s="794"/>
      <c r="E171" s="850" t="s">
        <v>76</v>
      </c>
      <c r="F171" s="813">
        <v>29</v>
      </c>
      <c r="G171" s="814">
        <v>2.4</v>
      </c>
      <c r="H171" s="815">
        <v>2</v>
      </c>
      <c r="I171" s="936" t="s">
        <v>39</v>
      </c>
      <c r="J171" s="937"/>
      <c r="K171" s="937"/>
      <c r="L171" s="937"/>
      <c r="M171" s="937"/>
      <c r="N171" s="937"/>
      <c r="O171" s="938"/>
      <c r="P171" s="651">
        <f t="shared" si="21"/>
        <v>7.4726166769077613</v>
      </c>
      <c r="Q171" s="879" t="s">
        <v>39</v>
      </c>
      <c r="R171" s="538"/>
      <c r="S171" s="537"/>
      <c r="T171" s="537"/>
      <c r="U171" s="537"/>
      <c r="V171" s="537"/>
      <c r="W171" s="534"/>
      <c r="X171" s="538"/>
      <c r="Y171" s="538"/>
      <c r="Z171" s="538"/>
      <c r="AA171" s="537"/>
      <c r="AB171" s="537"/>
      <c r="AC171" s="537"/>
      <c r="AD171" s="537"/>
      <c r="AE171" s="537"/>
      <c r="AF171" s="537"/>
      <c r="AG171" s="537"/>
      <c r="AH171" s="537"/>
      <c r="AI171" s="537"/>
    </row>
    <row r="172" spans="1:35" ht="15.75">
      <c r="B172" s="788">
        <v>171</v>
      </c>
      <c r="C172" s="787" t="s">
        <v>182</v>
      </c>
      <c r="D172" s="786" t="s">
        <v>72</v>
      </c>
      <c r="E172" s="848" t="s">
        <v>70</v>
      </c>
      <c r="F172" s="813">
        <v>41</v>
      </c>
      <c r="G172" s="814">
        <v>5.18</v>
      </c>
      <c r="H172" s="815">
        <v>2</v>
      </c>
      <c r="I172" s="685">
        <v>14</v>
      </c>
      <c r="J172" s="686">
        <v>39</v>
      </c>
      <c r="K172" s="678">
        <f t="shared" ref="K172:K191" si="22">I172/J172</f>
        <v>0.35897435897435898</v>
      </c>
      <c r="L172" s="679">
        <f t="shared" ref="L172:L191" si="23">SQRT(POWER(G172,2)+POWER(I172,2))*1.96*SQRT(2)</f>
        <v>41.377118020471173</v>
      </c>
      <c r="M172" s="687">
        <v>21.9</v>
      </c>
      <c r="N172" s="678">
        <f t="shared" ref="N172:N191" si="24">(M172-H172)/G172</f>
        <v>3.8416988416988418</v>
      </c>
      <c r="O172" s="916">
        <f t="shared" ref="O172:O191" si="25" xml:space="preserve"> ((1-NORMSDIST(N172-1.5))*1000000)/10000</f>
        <v>0.95980987507308113</v>
      </c>
      <c r="P172" s="647">
        <f t="shared" si="21"/>
        <v>15.668171558927991</v>
      </c>
      <c r="Q172" s="856" t="str">
        <f t="shared" ref="Q172:Q191" si="26">IF(N172&gt;=6,"13s(N2,R1)",(IF(N172&gt;=6,"13s(N2,R1)",IF(N172&gt;=5,"13s/22s/R4s(N2,R1)",IF(N172&gt;=4,"13s/22s/R4s/41s(N4,R1/N2,R2)",IF(N172&gt;=3,"13s/22s/R4s/41s/8x(N4R2/N2R4)",IF(N172&gt;=2,"13s/22s/R4s/41s/10x(N5R2/N2R5)","Unaceptable")))))))</f>
        <v>13s/22s/R4s/41s/8x(N4R2/N2R4)</v>
      </c>
      <c r="R172" s="538"/>
      <c r="S172" s="537"/>
      <c r="T172" s="537"/>
      <c r="U172" s="537"/>
      <c r="V172" s="537"/>
      <c r="W172" s="534"/>
      <c r="X172" s="538"/>
      <c r="Y172" s="538"/>
      <c r="Z172" s="538"/>
      <c r="AA172" s="537"/>
      <c r="AB172" s="537"/>
      <c r="AC172" s="537"/>
      <c r="AD172" s="537"/>
      <c r="AE172" s="537"/>
      <c r="AF172" s="537"/>
      <c r="AG172" s="537"/>
      <c r="AH172" s="537"/>
      <c r="AI172" s="537"/>
    </row>
    <row r="173" spans="1:35" ht="15.75">
      <c r="B173" s="796">
        <v>172</v>
      </c>
      <c r="C173" s="795" t="s">
        <v>182</v>
      </c>
      <c r="D173" s="794"/>
      <c r="E173" s="850" t="s">
        <v>71</v>
      </c>
      <c r="F173" s="813">
        <v>41</v>
      </c>
      <c r="G173" s="814">
        <v>4.41</v>
      </c>
      <c r="H173" s="815">
        <v>1</v>
      </c>
      <c r="I173" s="688">
        <v>14</v>
      </c>
      <c r="J173" s="562">
        <v>39</v>
      </c>
      <c r="K173" s="648">
        <f t="shared" si="22"/>
        <v>0.35897435897435898</v>
      </c>
      <c r="L173" s="653">
        <f t="shared" si="23"/>
        <v>40.685757236654702</v>
      </c>
      <c r="M173" s="689">
        <v>21.9</v>
      </c>
      <c r="N173" s="648">
        <f t="shared" si="24"/>
        <v>4.7392290249433104</v>
      </c>
      <c r="O173" s="917">
        <f t="shared" si="25"/>
        <v>5.9926645879526674E-2</v>
      </c>
      <c r="P173" s="651">
        <f t="shared" si="21"/>
        <v>13.267739068884344</v>
      </c>
      <c r="Q173" s="851" t="str">
        <f t="shared" si="26"/>
        <v>13s/22s/R4s/41s(N4,R1/N2,R2)</v>
      </c>
      <c r="R173" s="538"/>
      <c r="S173" s="537"/>
      <c r="T173" s="537"/>
      <c r="U173" s="537"/>
      <c r="V173" s="537"/>
      <c r="W173" s="534"/>
      <c r="X173" s="538"/>
      <c r="Y173" s="538"/>
      <c r="Z173" s="538"/>
      <c r="AA173" s="537"/>
      <c r="AB173" s="537"/>
      <c r="AC173" s="537"/>
      <c r="AD173" s="537"/>
      <c r="AE173" s="537"/>
      <c r="AF173" s="537"/>
      <c r="AG173" s="537"/>
      <c r="AH173" s="537"/>
      <c r="AI173" s="537"/>
    </row>
    <row r="174" spans="1:35" ht="15.75">
      <c r="B174" s="788">
        <v>173</v>
      </c>
      <c r="C174" s="787" t="s">
        <v>182</v>
      </c>
      <c r="D174" s="786" t="s">
        <v>73</v>
      </c>
      <c r="E174" s="848" t="s">
        <v>70</v>
      </c>
      <c r="F174" s="813">
        <v>41</v>
      </c>
      <c r="G174" s="814">
        <v>3.99</v>
      </c>
      <c r="H174" s="815">
        <v>2</v>
      </c>
      <c r="I174" s="685">
        <v>14</v>
      </c>
      <c r="J174" s="686">
        <v>39</v>
      </c>
      <c r="K174" s="678">
        <f t="shared" si="22"/>
        <v>0.35897435897435898</v>
      </c>
      <c r="L174" s="679">
        <f t="shared" si="23"/>
        <v>40.351264073384371</v>
      </c>
      <c r="M174" s="687">
        <v>21.9</v>
      </c>
      <c r="N174" s="678">
        <f t="shared" si="24"/>
        <v>4.9874686716791974</v>
      </c>
      <c r="O174" s="916">
        <f t="shared" si="25"/>
        <v>2.4380802335122187E-2</v>
      </c>
      <c r="P174" s="647">
        <f t="shared" si="21"/>
        <v>12.135934245042694</v>
      </c>
      <c r="Q174" s="849" t="str">
        <f t="shared" si="26"/>
        <v>13s/22s/R4s/41s(N4,R1/N2,R2)</v>
      </c>
      <c r="R174" s="538"/>
      <c r="S174" s="537"/>
      <c r="T174" s="537"/>
      <c r="U174" s="537"/>
      <c r="V174" s="537"/>
      <c r="W174" s="534"/>
      <c r="X174" s="538"/>
      <c r="Y174" s="538"/>
      <c r="Z174" s="538"/>
      <c r="AA174" s="537"/>
      <c r="AB174" s="537"/>
      <c r="AC174" s="537"/>
      <c r="AD174" s="537"/>
      <c r="AE174" s="537"/>
      <c r="AF174" s="537"/>
      <c r="AG174" s="537"/>
      <c r="AH174" s="537"/>
      <c r="AI174" s="537"/>
    </row>
    <row r="175" spans="1:35" ht="15.75">
      <c r="B175" s="796">
        <v>174</v>
      </c>
      <c r="C175" s="795" t="s">
        <v>182</v>
      </c>
      <c r="D175" s="794"/>
      <c r="E175" s="850" t="s">
        <v>71</v>
      </c>
      <c r="F175" s="813">
        <v>41</v>
      </c>
      <c r="G175" s="814">
        <v>3.17</v>
      </c>
      <c r="H175" s="815">
        <v>0</v>
      </c>
      <c r="I175" s="688">
        <v>14</v>
      </c>
      <c r="J175" s="562">
        <v>39</v>
      </c>
      <c r="K175" s="648">
        <f t="shared" si="22"/>
        <v>0.35897435897435898</v>
      </c>
      <c r="L175" s="653">
        <f t="shared" si="23"/>
        <v>39.788376549942321</v>
      </c>
      <c r="M175" s="689">
        <v>21.9</v>
      </c>
      <c r="N175" s="648">
        <f t="shared" si="24"/>
        <v>6.9085173501577284</v>
      </c>
      <c r="O175" s="917">
        <f t="shared" si="25"/>
        <v>3.1774315956134558E-6</v>
      </c>
      <c r="P175" s="651">
        <f t="shared" si="21"/>
        <v>9.51</v>
      </c>
      <c r="Q175" s="851" t="str">
        <f>IF(N175&gt;=6,"13s(N2,R1)",(IF(N175&gt;=6,"13s(N2,R1)",IF(N175&gt;=5,"13s/22s/R4s(N2,R1)",IF(N175&gt;=4,"13s/22s/R4s/41s(N4,R1/N2,R2)",IF(N175&gt;=3,"13s/22s/R4s/41s/8x(N4R2/N2R4)",IF(N175&gt;=2,"13s/22s/R4s/41s/10x(N5R2/N2R5)","Unaceptable")))))))</f>
        <v>13s(N2,R1)</v>
      </c>
      <c r="R175" s="538"/>
      <c r="S175" s="537"/>
      <c r="T175" s="537"/>
      <c r="U175" s="537"/>
      <c r="V175" s="537"/>
      <c r="W175" s="534"/>
      <c r="X175" s="538"/>
      <c r="Y175" s="538"/>
      <c r="Z175" s="538"/>
      <c r="AA175" s="537"/>
      <c r="AB175" s="537"/>
      <c r="AC175" s="537"/>
      <c r="AD175" s="537"/>
      <c r="AE175" s="537"/>
      <c r="AF175" s="537"/>
      <c r="AG175" s="537"/>
      <c r="AH175" s="537"/>
      <c r="AI175" s="537"/>
    </row>
    <row r="176" spans="1:35" ht="15.75">
      <c r="B176" s="880">
        <v>175</v>
      </c>
      <c r="C176" s="820" t="s">
        <v>183</v>
      </c>
      <c r="D176" s="819" t="s">
        <v>77</v>
      </c>
      <c r="E176" s="837" t="s">
        <v>70</v>
      </c>
      <c r="F176" s="823">
        <v>40</v>
      </c>
      <c r="G176" s="824">
        <v>2.42</v>
      </c>
      <c r="H176" s="825">
        <v>2</v>
      </c>
      <c r="I176" s="695">
        <v>23</v>
      </c>
      <c r="J176" s="696">
        <v>35</v>
      </c>
      <c r="K176" s="605">
        <f t="shared" si="22"/>
        <v>0.65714285714285714</v>
      </c>
      <c r="L176" s="697">
        <f t="shared" si="23"/>
        <v>64.104669818040563</v>
      </c>
      <c r="M176" s="597">
        <v>20</v>
      </c>
      <c r="N176" s="605">
        <f t="shared" si="24"/>
        <v>7.4380165289256199</v>
      </c>
      <c r="O176" s="916">
        <f t="shared" si="25"/>
        <v>1.4424548222535805E-7</v>
      </c>
      <c r="P176" s="608">
        <f t="shared" si="21"/>
        <v>7.5304448739765704</v>
      </c>
      <c r="Q176" s="853" t="str">
        <f t="shared" si="26"/>
        <v>13s(N2,R1)</v>
      </c>
      <c r="R176" s="538"/>
      <c r="S176" s="537"/>
      <c r="T176" s="537"/>
      <c r="U176" s="537"/>
      <c r="V176" s="537"/>
      <c r="W176" s="534"/>
      <c r="X176" s="538"/>
      <c r="Y176" s="538"/>
      <c r="Z176" s="538"/>
      <c r="AA176" s="537"/>
      <c r="AB176" s="537"/>
      <c r="AC176" s="537"/>
      <c r="AD176" s="537"/>
      <c r="AE176" s="537"/>
      <c r="AF176" s="537"/>
      <c r="AG176" s="537"/>
      <c r="AH176" s="537"/>
      <c r="AI176" s="537"/>
    </row>
    <row r="177" spans="2:35" ht="15.75">
      <c r="B177" s="869">
        <v>176</v>
      </c>
      <c r="C177" s="828" t="s">
        <v>183</v>
      </c>
      <c r="D177" s="831"/>
      <c r="E177" s="846" t="s">
        <v>71</v>
      </c>
      <c r="F177" s="823">
        <v>40</v>
      </c>
      <c r="G177" s="824">
        <v>2.58</v>
      </c>
      <c r="H177" s="825">
        <v>2</v>
      </c>
      <c r="I177" s="698">
        <v>23</v>
      </c>
      <c r="J177" s="699">
        <v>35</v>
      </c>
      <c r="K177" s="611">
        <f t="shared" si="22"/>
        <v>0.65714285714285714</v>
      </c>
      <c r="L177" s="700">
        <f t="shared" si="23"/>
        <v>64.152593497691115</v>
      </c>
      <c r="M177" s="598">
        <v>20</v>
      </c>
      <c r="N177" s="611">
        <f t="shared" si="24"/>
        <v>6.9767441860465116</v>
      </c>
      <c r="O177" s="917">
        <f t="shared" si="25"/>
        <v>2.1661140214845886E-6</v>
      </c>
      <c r="P177" s="614">
        <f t="shared" si="21"/>
        <v>7.9942229140798924</v>
      </c>
      <c r="Q177" s="847" t="str">
        <f t="shared" si="26"/>
        <v>13s(N2,R1)</v>
      </c>
      <c r="R177" s="538"/>
      <c r="S177" s="537"/>
      <c r="T177" s="537"/>
      <c r="U177" s="537"/>
      <c r="V177" s="537"/>
      <c r="W177" s="534"/>
      <c r="X177" s="538"/>
      <c r="Y177" s="538"/>
      <c r="Z177" s="538"/>
      <c r="AA177" s="537"/>
      <c r="AB177" s="537"/>
      <c r="AC177" s="537"/>
      <c r="AD177" s="537"/>
      <c r="AE177" s="537"/>
      <c r="AF177" s="537"/>
      <c r="AG177" s="537"/>
      <c r="AH177" s="537"/>
      <c r="AI177" s="537"/>
    </row>
    <row r="178" spans="2:35" ht="15.75">
      <c r="B178" s="880">
        <v>177</v>
      </c>
      <c r="C178" s="820" t="s">
        <v>183</v>
      </c>
      <c r="D178" s="819" t="s">
        <v>78</v>
      </c>
      <c r="E178" s="837" t="s">
        <v>70</v>
      </c>
      <c r="F178" s="823">
        <v>40</v>
      </c>
      <c r="G178" s="824">
        <v>2.3199999999999998</v>
      </c>
      <c r="H178" s="825">
        <v>2</v>
      </c>
      <c r="I178" s="695">
        <v>23</v>
      </c>
      <c r="J178" s="696">
        <v>35</v>
      </c>
      <c r="K178" s="605">
        <f t="shared" si="22"/>
        <v>0.65714285714285714</v>
      </c>
      <c r="L178" s="697">
        <f t="shared" si="23"/>
        <v>64.076258127952499</v>
      </c>
      <c r="M178" s="592">
        <v>20</v>
      </c>
      <c r="N178" s="605">
        <f t="shared" si="24"/>
        <v>7.7586206896551726</v>
      </c>
      <c r="O178" s="916">
        <f t="shared" si="25"/>
        <v>1.9419865715519791E-8</v>
      </c>
      <c r="P178" s="608">
        <f t="shared" si="21"/>
        <v>7.2416572688853478</v>
      </c>
      <c r="Q178" s="853" t="str">
        <f t="shared" si="26"/>
        <v>13s(N2,R1)</v>
      </c>
      <c r="R178" s="538"/>
      <c r="S178" s="537"/>
      <c r="T178" s="537"/>
      <c r="U178" s="537"/>
      <c r="V178" s="537"/>
      <c r="W178" s="534"/>
      <c r="X178" s="538"/>
      <c r="Y178" s="538"/>
      <c r="Z178" s="538"/>
      <c r="AA178" s="537"/>
      <c r="AB178" s="537"/>
      <c r="AC178" s="537"/>
      <c r="AD178" s="537"/>
      <c r="AE178" s="537"/>
      <c r="AF178" s="537"/>
      <c r="AG178" s="537"/>
      <c r="AH178" s="537"/>
      <c r="AI178" s="537"/>
    </row>
    <row r="179" spans="2:35" ht="15.75">
      <c r="B179" s="869">
        <v>178</v>
      </c>
      <c r="C179" s="828" t="s">
        <v>183</v>
      </c>
      <c r="D179" s="831"/>
      <c r="E179" s="846" t="s">
        <v>71</v>
      </c>
      <c r="F179" s="823">
        <v>40</v>
      </c>
      <c r="G179" s="824">
        <v>2.57</v>
      </c>
      <c r="H179" s="825">
        <v>2</v>
      </c>
      <c r="I179" s="698">
        <v>23</v>
      </c>
      <c r="J179" s="699">
        <v>35</v>
      </c>
      <c r="K179" s="611">
        <f t="shared" si="22"/>
        <v>0.65714285714285714</v>
      </c>
      <c r="L179" s="700">
        <f t="shared" si="23"/>
        <v>64.149509489005453</v>
      </c>
      <c r="M179" s="592">
        <v>20</v>
      </c>
      <c r="N179" s="611">
        <f t="shared" si="24"/>
        <v>7.0038910505836585</v>
      </c>
      <c r="O179" s="917">
        <f t="shared" si="25"/>
        <v>1.8574958904338246E-6</v>
      </c>
      <c r="P179" s="614">
        <f t="shared" si="21"/>
        <v>7.9651804750426081</v>
      </c>
      <c r="Q179" s="847" t="str">
        <f t="shared" si="26"/>
        <v>13s(N2,R1)</v>
      </c>
      <c r="R179" s="538"/>
      <c r="S179" s="537"/>
      <c r="T179" s="537"/>
      <c r="U179" s="537"/>
      <c r="V179" s="537"/>
      <c r="W179" s="534"/>
      <c r="X179" s="538"/>
      <c r="Y179" s="538"/>
      <c r="Z179" s="538"/>
      <c r="AA179" s="537"/>
      <c r="AB179" s="537"/>
      <c r="AC179" s="537"/>
      <c r="AD179" s="537"/>
      <c r="AE179" s="537"/>
      <c r="AF179" s="537"/>
      <c r="AG179" s="537"/>
      <c r="AH179" s="537"/>
      <c r="AI179" s="537"/>
    </row>
    <row r="180" spans="2:35" ht="15.75">
      <c r="B180" s="880">
        <v>179</v>
      </c>
      <c r="C180" s="820" t="s">
        <v>184</v>
      </c>
      <c r="D180" s="819" t="s">
        <v>77</v>
      </c>
      <c r="E180" s="837" t="s">
        <v>70</v>
      </c>
      <c r="F180" s="823">
        <v>40</v>
      </c>
      <c r="G180" s="824">
        <v>3.25</v>
      </c>
      <c r="H180" s="825">
        <v>3</v>
      </c>
      <c r="I180" s="695">
        <v>11</v>
      </c>
      <c r="J180" s="696">
        <v>42.7</v>
      </c>
      <c r="K180" s="605">
        <f t="shared" si="22"/>
        <v>0.2576112412177986</v>
      </c>
      <c r="L180" s="697">
        <f t="shared" si="23"/>
        <v>31.793411267116337</v>
      </c>
      <c r="M180" s="597">
        <v>20</v>
      </c>
      <c r="N180" s="605">
        <f t="shared" si="24"/>
        <v>5.2307692307692308</v>
      </c>
      <c r="O180" s="916">
        <f t="shared" si="25"/>
        <v>9.5448010921206361E-3</v>
      </c>
      <c r="P180" s="608">
        <f t="shared" si="21"/>
        <v>10.201102881551583</v>
      </c>
      <c r="Q180" s="853" t="str">
        <f t="shared" si="26"/>
        <v>13s/22s/R4s(N2,R1)</v>
      </c>
      <c r="R180" s="538"/>
      <c r="S180" s="537"/>
      <c r="T180" s="537"/>
      <c r="U180" s="537"/>
      <c r="V180" s="537"/>
      <c r="W180" s="534"/>
      <c r="X180" s="538"/>
      <c r="Y180" s="538"/>
      <c r="Z180" s="538"/>
      <c r="AA180" s="537"/>
      <c r="AB180" s="537"/>
      <c r="AC180" s="537"/>
      <c r="AD180" s="537"/>
      <c r="AE180" s="537"/>
      <c r="AF180" s="537"/>
      <c r="AG180" s="537"/>
      <c r="AH180" s="537"/>
      <c r="AI180" s="537"/>
    </row>
    <row r="181" spans="2:35" ht="15.75">
      <c r="B181" s="869">
        <v>180</v>
      </c>
      <c r="C181" s="828" t="s">
        <v>184</v>
      </c>
      <c r="D181" s="831"/>
      <c r="E181" s="846" t="s">
        <v>71</v>
      </c>
      <c r="F181" s="823">
        <v>40</v>
      </c>
      <c r="G181" s="824">
        <v>2.95</v>
      </c>
      <c r="H181" s="825">
        <v>4</v>
      </c>
      <c r="I181" s="698">
        <v>11</v>
      </c>
      <c r="J181" s="699">
        <v>42.7</v>
      </c>
      <c r="K181" s="611">
        <f t="shared" si="22"/>
        <v>0.2576112412177986</v>
      </c>
      <c r="L181" s="700">
        <f t="shared" si="23"/>
        <v>31.567867333730355</v>
      </c>
      <c r="M181" s="598">
        <v>20</v>
      </c>
      <c r="N181" s="611">
        <f t="shared" si="24"/>
        <v>5.4237288135593218</v>
      </c>
      <c r="O181" s="917">
        <f t="shared" si="25"/>
        <v>4.3594438446925565E-3</v>
      </c>
      <c r="P181" s="614">
        <f t="shared" si="21"/>
        <v>9.7119771416534952</v>
      </c>
      <c r="Q181" s="847" t="str">
        <f t="shared" si="26"/>
        <v>13s/22s/R4s(N2,R1)</v>
      </c>
      <c r="R181" s="538"/>
      <c r="S181" s="537"/>
      <c r="T181" s="537"/>
      <c r="U181" s="537"/>
      <c r="V181" s="537"/>
      <c r="W181" s="534"/>
      <c r="X181" s="538"/>
      <c r="Y181" s="538"/>
      <c r="Z181" s="538"/>
      <c r="AA181" s="537"/>
      <c r="AB181" s="537"/>
      <c r="AC181" s="537"/>
      <c r="AD181" s="537"/>
      <c r="AE181" s="537"/>
      <c r="AF181" s="537"/>
      <c r="AG181" s="537"/>
      <c r="AH181" s="537"/>
      <c r="AI181" s="537"/>
    </row>
    <row r="182" spans="2:35" ht="15.75">
      <c r="B182" s="880">
        <v>181</v>
      </c>
      <c r="C182" s="820" t="s">
        <v>184</v>
      </c>
      <c r="D182" s="819" t="s">
        <v>78</v>
      </c>
      <c r="E182" s="837" t="s">
        <v>70</v>
      </c>
      <c r="F182" s="823">
        <v>40</v>
      </c>
      <c r="G182" s="824">
        <v>2.9</v>
      </c>
      <c r="H182" s="825">
        <v>4</v>
      </c>
      <c r="I182" s="695">
        <v>11</v>
      </c>
      <c r="J182" s="696">
        <v>42.7</v>
      </c>
      <c r="K182" s="605">
        <f t="shared" si="22"/>
        <v>0.2576112412177986</v>
      </c>
      <c r="L182" s="697">
        <f t="shared" si="23"/>
        <v>31.532251933536244</v>
      </c>
      <c r="M182" s="592">
        <v>20</v>
      </c>
      <c r="N182" s="605">
        <f t="shared" si="24"/>
        <v>5.5172413793103452</v>
      </c>
      <c r="O182" s="916">
        <f t="shared" si="25"/>
        <v>2.9441700831633888E-3</v>
      </c>
      <c r="P182" s="608">
        <f t="shared" si="21"/>
        <v>9.5754895436212557</v>
      </c>
      <c r="Q182" s="853" t="str">
        <f t="shared" si="26"/>
        <v>13s/22s/R4s(N2,R1)</v>
      </c>
      <c r="R182" s="538"/>
      <c r="S182" s="537"/>
      <c r="T182" s="537"/>
      <c r="U182" s="537"/>
      <c r="V182" s="537"/>
      <c r="W182" s="534"/>
      <c r="X182" s="538"/>
      <c r="Y182" s="538"/>
      <c r="Z182" s="538"/>
      <c r="AA182" s="537"/>
      <c r="AB182" s="537"/>
      <c r="AC182" s="537"/>
      <c r="AD182" s="537"/>
      <c r="AE182" s="537"/>
      <c r="AF182" s="537"/>
      <c r="AG182" s="537"/>
      <c r="AH182" s="537"/>
      <c r="AI182" s="537"/>
    </row>
    <row r="183" spans="2:35" ht="15.75">
      <c r="B183" s="869">
        <v>182</v>
      </c>
      <c r="C183" s="828" t="s">
        <v>184</v>
      </c>
      <c r="D183" s="831"/>
      <c r="E183" s="846" t="s">
        <v>71</v>
      </c>
      <c r="F183" s="823">
        <v>40</v>
      </c>
      <c r="G183" s="824">
        <v>2.87</v>
      </c>
      <c r="H183" s="825">
        <v>4</v>
      </c>
      <c r="I183" s="698">
        <v>11</v>
      </c>
      <c r="J183" s="699">
        <v>42.7</v>
      </c>
      <c r="K183" s="611">
        <f t="shared" si="22"/>
        <v>0.2576112412177986</v>
      </c>
      <c r="L183" s="700">
        <f t="shared" si="23"/>
        <v>31.511155962293738</v>
      </c>
      <c r="M183" s="598">
        <v>20</v>
      </c>
      <c r="N183" s="611">
        <f t="shared" si="24"/>
        <v>5.5749128919860622</v>
      </c>
      <c r="O183" s="917">
        <f t="shared" si="25"/>
        <v>2.3015787027569345E-3</v>
      </c>
      <c r="P183" s="614">
        <f t="shared" si="21"/>
        <v>9.4937927089230261</v>
      </c>
      <c r="Q183" s="847" t="str">
        <f t="shared" si="26"/>
        <v>13s/22s/R4s(N2,R1)</v>
      </c>
      <c r="R183" s="538"/>
      <c r="S183" s="537"/>
      <c r="T183" s="537"/>
      <c r="U183" s="537"/>
      <c r="V183" s="537"/>
      <c r="W183" s="534"/>
      <c r="X183" s="538"/>
      <c r="Y183" s="538"/>
      <c r="Z183" s="538"/>
      <c r="AA183" s="537"/>
      <c r="AB183" s="537"/>
      <c r="AC183" s="537"/>
      <c r="AD183" s="537"/>
      <c r="AE183" s="537"/>
      <c r="AF183" s="537"/>
      <c r="AG183" s="537"/>
      <c r="AH183" s="537"/>
      <c r="AI183" s="537"/>
    </row>
    <row r="184" spans="2:35" ht="15.75">
      <c r="B184" s="880">
        <v>183</v>
      </c>
      <c r="C184" s="820" t="s">
        <v>185</v>
      </c>
      <c r="D184" s="819" t="s">
        <v>77</v>
      </c>
      <c r="E184" s="837" t="s">
        <v>70</v>
      </c>
      <c r="F184" s="823">
        <v>40</v>
      </c>
      <c r="G184" s="824">
        <v>3.04</v>
      </c>
      <c r="H184" s="825">
        <v>5</v>
      </c>
      <c r="I184" s="695">
        <v>23</v>
      </c>
      <c r="J184" s="696">
        <v>27.4</v>
      </c>
      <c r="K184" s="605">
        <f t="shared" si="22"/>
        <v>0.83941605839416067</v>
      </c>
      <c r="L184" s="697">
        <f t="shared" si="23"/>
        <v>64.30721468948876</v>
      </c>
      <c r="M184" s="597">
        <v>20</v>
      </c>
      <c r="N184" s="605">
        <f t="shared" si="24"/>
        <v>4.9342105263157894</v>
      </c>
      <c r="O184" s="916">
        <f t="shared" si="25"/>
        <v>2.9714122034862903E-2</v>
      </c>
      <c r="P184" s="608">
        <f t="shared" si="21"/>
        <v>10.400692284651056</v>
      </c>
      <c r="Q184" s="853" t="str">
        <f>IF(N184&gt;=6,"13s(N2,R1)",(IF(N184&gt;=6,"13s(N2,R1)",IF(N184&gt;=5,"13s/22s/R4s(N2,R1)",IF(N184&gt;=4,"13s/22s/R4s/41s(N4,R1/N2,R2)",IF(N184&gt;=3,"13s/22s/R4s/41s/8x(N4R2/N2R4)",IF(N184&gt;=2,"13s/22s/R4s/41s/10x(N5R2/N2R5)","Unaceptable")))))))</f>
        <v>13s/22s/R4s/41s(N4,R1/N2,R2)</v>
      </c>
      <c r="R184" s="538"/>
      <c r="S184" s="537"/>
      <c r="T184" s="537"/>
      <c r="U184" s="537"/>
      <c r="V184" s="537"/>
      <c r="W184" s="534"/>
      <c r="X184" s="538"/>
      <c r="Y184" s="538"/>
      <c r="Z184" s="538"/>
      <c r="AA184" s="537"/>
      <c r="AB184" s="537"/>
      <c r="AC184" s="537"/>
      <c r="AD184" s="537"/>
      <c r="AE184" s="537"/>
      <c r="AF184" s="537"/>
      <c r="AG184" s="537"/>
      <c r="AH184" s="537"/>
      <c r="AI184" s="537"/>
    </row>
    <row r="185" spans="2:35" ht="15.75">
      <c r="B185" s="869">
        <v>184</v>
      </c>
      <c r="C185" s="828" t="s">
        <v>185</v>
      </c>
      <c r="D185" s="831"/>
      <c r="E185" s="846" t="s">
        <v>71</v>
      </c>
      <c r="F185" s="823">
        <v>40</v>
      </c>
      <c r="G185" s="824">
        <v>2.65</v>
      </c>
      <c r="H185" s="825">
        <v>4</v>
      </c>
      <c r="I185" s="698">
        <v>23</v>
      </c>
      <c r="J185" s="699">
        <v>27.4</v>
      </c>
      <c r="K185" s="611">
        <f t="shared" si="22"/>
        <v>0.83941605839416067</v>
      </c>
      <c r="L185" s="700">
        <f t="shared" si="23"/>
        <v>64.174512635469242</v>
      </c>
      <c r="M185" s="598">
        <v>20</v>
      </c>
      <c r="N185" s="611">
        <f t="shared" si="24"/>
        <v>6.0377358490566042</v>
      </c>
      <c r="O185" s="917">
        <f t="shared" si="25"/>
        <v>2.8430711045412949E-4</v>
      </c>
      <c r="P185" s="614">
        <f t="shared" si="21"/>
        <v>8.8995786417110789</v>
      </c>
      <c r="Q185" s="847" t="str">
        <f t="shared" si="26"/>
        <v>13s(N2,R1)</v>
      </c>
      <c r="R185" s="538"/>
      <c r="S185" s="537"/>
      <c r="T185" s="537"/>
      <c r="U185" s="537"/>
      <c r="V185" s="537"/>
      <c r="W185" s="534"/>
      <c r="X185" s="538"/>
      <c r="Y185" s="538"/>
      <c r="Z185" s="538"/>
      <c r="AA185" s="537"/>
      <c r="AB185" s="537"/>
      <c r="AC185" s="537"/>
      <c r="AD185" s="537"/>
      <c r="AE185" s="537"/>
      <c r="AF185" s="537"/>
      <c r="AG185" s="537"/>
      <c r="AH185" s="537"/>
      <c r="AI185" s="537"/>
    </row>
    <row r="186" spans="2:35" ht="15.75">
      <c r="B186" s="880">
        <v>185</v>
      </c>
      <c r="C186" s="820" t="s">
        <v>185</v>
      </c>
      <c r="D186" s="819" t="s">
        <v>78</v>
      </c>
      <c r="E186" s="837" t="s">
        <v>70</v>
      </c>
      <c r="F186" s="823">
        <v>40</v>
      </c>
      <c r="G186" s="824">
        <v>2.84</v>
      </c>
      <c r="H186" s="825">
        <v>5</v>
      </c>
      <c r="I186" s="695">
        <v>23</v>
      </c>
      <c r="J186" s="696">
        <v>27.4</v>
      </c>
      <c r="K186" s="605">
        <f t="shared" si="22"/>
        <v>0.83941605839416067</v>
      </c>
      <c r="L186" s="697">
        <f t="shared" si="23"/>
        <v>64.236924100707071</v>
      </c>
      <c r="M186" s="592">
        <v>20</v>
      </c>
      <c r="N186" s="605">
        <f t="shared" si="24"/>
        <v>5.2816901408450709</v>
      </c>
      <c r="O186" s="916">
        <f t="shared" si="25"/>
        <v>7.7883588767813094E-3</v>
      </c>
      <c r="P186" s="608">
        <f t="shared" si="21"/>
        <v>9.8787853504365604</v>
      </c>
      <c r="Q186" s="853" t="str">
        <f t="shared" si="26"/>
        <v>13s/22s/R4s(N2,R1)</v>
      </c>
      <c r="R186" s="538"/>
      <c r="S186" s="537"/>
      <c r="T186" s="537"/>
      <c r="U186" s="537"/>
      <c r="V186" s="537"/>
      <c r="W186" s="534"/>
      <c r="X186" s="538"/>
      <c r="Y186" s="538"/>
      <c r="Z186" s="538"/>
      <c r="AA186" s="537"/>
      <c r="AB186" s="537"/>
      <c r="AC186" s="537"/>
      <c r="AD186" s="537"/>
      <c r="AE186" s="537"/>
      <c r="AF186" s="537"/>
      <c r="AG186" s="537"/>
      <c r="AH186" s="537"/>
      <c r="AI186" s="537"/>
    </row>
    <row r="187" spans="2:35" ht="15.75">
      <c r="B187" s="869">
        <v>186</v>
      </c>
      <c r="C187" s="828" t="s">
        <v>185</v>
      </c>
      <c r="D187" s="831"/>
      <c r="E187" s="846" t="s">
        <v>71</v>
      </c>
      <c r="F187" s="823">
        <v>40</v>
      </c>
      <c r="G187" s="824">
        <v>2.38</v>
      </c>
      <c r="H187" s="825">
        <v>4</v>
      </c>
      <c r="I187" s="698">
        <v>23</v>
      </c>
      <c r="J187" s="699">
        <v>27.4</v>
      </c>
      <c r="K187" s="611">
        <f t="shared" si="22"/>
        <v>0.83941605839416067</v>
      </c>
      <c r="L187" s="700">
        <f t="shared" si="23"/>
        <v>64.093162802907472</v>
      </c>
      <c r="M187" s="592">
        <v>20</v>
      </c>
      <c r="N187" s="611">
        <f t="shared" si="24"/>
        <v>6.7226890756302522</v>
      </c>
      <c r="O187" s="917">
        <f t="shared" si="25"/>
        <v>8.8171673962023078E-6</v>
      </c>
      <c r="P187" s="614">
        <f t="shared" si="21"/>
        <v>8.1841065486710285</v>
      </c>
      <c r="Q187" s="847" t="str">
        <f t="shared" si="26"/>
        <v>13s(N2,R1)</v>
      </c>
      <c r="R187" s="538"/>
      <c r="S187" s="537"/>
      <c r="T187" s="537"/>
      <c r="U187" s="537"/>
      <c r="V187" s="537"/>
      <c r="W187" s="534"/>
      <c r="X187" s="538"/>
      <c r="Y187" s="538"/>
      <c r="Z187" s="538"/>
      <c r="AA187" s="537"/>
      <c r="AB187" s="537"/>
      <c r="AC187" s="537"/>
      <c r="AD187" s="537"/>
      <c r="AE187" s="537"/>
      <c r="AF187" s="537"/>
      <c r="AG187" s="537"/>
      <c r="AH187" s="537"/>
      <c r="AI187" s="537"/>
    </row>
    <row r="188" spans="2:35" ht="15.75">
      <c r="B188" s="880">
        <v>187</v>
      </c>
      <c r="C188" s="820" t="s">
        <v>186</v>
      </c>
      <c r="D188" s="819" t="s">
        <v>77</v>
      </c>
      <c r="E188" s="837" t="s">
        <v>70</v>
      </c>
      <c r="F188" s="823">
        <v>40</v>
      </c>
      <c r="G188" s="824">
        <v>3.61</v>
      </c>
      <c r="H188" s="825">
        <v>3</v>
      </c>
      <c r="I188" s="696">
        <v>9.25</v>
      </c>
      <c r="J188" s="701">
        <v>22.05</v>
      </c>
      <c r="K188" s="702">
        <f t="shared" si="22"/>
        <v>0.41950113378684806</v>
      </c>
      <c r="L188" s="703">
        <f t="shared" si="23"/>
        <v>27.523118114050959</v>
      </c>
      <c r="M188" s="704">
        <v>20</v>
      </c>
      <c r="N188" s="605">
        <f t="shared" si="24"/>
        <v>4.7091412742382275</v>
      </c>
      <c r="O188" s="916">
        <f t="shared" si="25"/>
        <v>6.6566029941728111E-2</v>
      </c>
      <c r="P188" s="608">
        <f t="shared" si="21"/>
        <v>11.237833421082554</v>
      </c>
      <c r="Q188" s="853" t="str">
        <f t="shared" si="26"/>
        <v>13s/22s/R4s/41s(N4,R1/N2,R2)</v>
      </c>
      <c r="R188" s="538"/>
      <c r="S188" s="537"/>
      <c r="T188" s="537"/>
      <c r="U188" s="537"/>
      <c r="V188" s="537"/>
      <c r="W188" s="534"/>
      <c r="X188" s="538"/>
      <c r="Y188" s="538"/>
      <c r="Z188" s="538"/>
      <c r="AA188" s="537"/>
      <c r="AB188" s="537"/>
      <c r="AC188" s="537"/>
      <c r="AD188" s="537"/>
      <c r="AE188" s="537"/>
      <c r="AF188" s="537"/>
      <c r="AG188" s="537"/>
      <c r="AH188" s="537"/>
      <c r="AI188" s="537"/>
    </row>
    <row r="189" spans="2:35" ht="15.75">
      <c r="B189" s="869">
        <v>188</v>
      </c>
      <c r="C189" s="828" t="s">
        <v>186</v>
      </c>
      <c r="D189" s="831"/>
      <c r="E189" s="846" t="s">
        <v>71</v>
      </c>
      <c r="F189" s="823">
        <v>39</v>
      </c>
      <c r="G189" s="824">
        <v>3.55</v>
      </c>
      <c r="H189" s="825">
        <v>1</v>
      </c>
      <c r="I189" s="705">
        <v>9.25</v>
      </c>
      <c r="J189" s="706">
        <v>22.05</v>
      </c>
      <c r="K189" s="707">
        <f t="shared" si="22"/>
        <v>0.41950113378684806</v>
      </c>
      <c r="L189" s="708">
        <f t="shared" si="23"/>
        <v>27.463090284962469</v>
      </c>
      <c r="M189" s="709">
        <v>20</v>
      </c>
      <c r="N189" s="618">
        <f t="shared" si="24"/>
        <v>5.352112676056338</v>
      </c>
      <c r="O189" s="917">
        <f t="shared" si="25"/>
        <v>5.8551556607056021E-3</v>
      </c>
      <c r="P189" s="614">
        <f t="shared" si="21"/>
        <v>10.696845329348275</v>
      </c>
      <c r="Q189" s="847" t="str">
        <f t="shared" si="26"/>
        <v>13s/22s/R4s(N2,R1)</v>
      </c>
      <c r="R189" s="538"/>
      <c r="S189" s="537"/>
      <c r="T189" s="537"/>
      <c r="U189" s="537"/>
      <c r="V189" s="537"/>
      <c r="W189" s="534"/>
      <c r="X189" s="538"/>
      <c r="Y189" s="538"/>
      <c r="Z189" s="538"/>
      <c r="AA189" s="537"/>
      <c r="AB189" s="537"/>
      <c r="AC189" s="537"/>
      <c r="AD189" s="537"/>
      <c r="AE189" s="537"/>
      <c r="AF189" s="537"/>
      <c r="AG189" s="537"/>
      <c r="AH189" s="537"/>
      <c r="AI189" s="537"/>
    </row>
    <row r="190" spans="2:35" ht="15.75">
      <c r="B190" s="880">
        <v>189</v>
      </c>
      <c r="C190" s="820" t="s">
        <v>186</v>
      </c>
      <c r="D190" s="819" t="s">
        <v>78</v>
      </c>
      <c r="E190" s="837" t="s">
        <v>70</v>
      </c>
      <c r="F190" s="823">
        <v>40</v>
      </c>
      <c r="G190" s="824">
        <v>3.68</v>
      </c>
      <c r="H190" s="825">
        <v>3</v>
      </c>
      <c r="I190" s="696">
        <v>9.25</v>
      </c>
      <c r="J190" s="701">
        <v>22.05</v>
      </c>
      <c r="K190" s="702">
        <f t="shared" si="22"/>
        <v>0.41950113378684806</v>
      </c>
      <c r="L190" s="703">
        <f t="shared" si="23"/>
        <v>27.594252439230893</v>
      </c>
      <c r="M190" s="704">
        <v>20</v>
      </c>
      <c r="N190" s="605">
        <f t="shared" si="24"/>
        <v>4.6195652173913038</v>
      </c>
      <c r="O190" s="916">
        <f t="shared" si="25"/>
        <v>9.0559080690066907E-2</v>
      </c>
      <c r="P190" s="608">
        <f t="shared" si="21"/>
        <v>11.440349645006485</v>
      </c>
      <c r="Q190" s="853" t="str">
        <f t="shared" si="26"/>
        <v>13s/22s/R4s/41s(N4,R1/N2,R2)</v>
      </c>
      <c r="R190" s="538"/>
      <c r="S190" s="537"/>
      <c r="T190" s="537"/>
      <c r="U190" s="537"/>
      <c r="V190" s="537"/>
      <c r="W190" s="534"/>
      <c r="X190" s="538"/>
      <c r="Y190" s="538"/>
      <c r="Z190" s="538"/>
      <c r="AA190" s="537"/>
      <c r="AB190" s="537"/>
      <c r="AC190" s="537"/>
      <c r="AD190" s="537"/>
      <c r="AE190" s="537"/>
      <c r="AF190" s="537"/>
      <c r="AG190" s="537"/>
      <c r="AH190" s="537"/>
      <c r="AI190" s="537"/>
    </row>
    <row r="191" spans="2:35" ht="15.75">
      <c r="B191" s="869">
        <v>190</v>
      </c>
      <c r="C191" s="828" t="s">
        <v>186</v>
      </c>
      <c r="D191" s="831"/>
      <c r="E191" s="846" t="s">
        <v>71</v>
      </c>
      <c r="F191" s="823">
        <v>40</v>
      </c>
      <c r="G191" s="824">
        <v>3.73</v>
      </c>
      <c r="H191" s="825">
        <v>1</v>
      </c>
      <c r="I191" s="705">
        <v>9.25</v>
      </c>
      <c r="J191" s="706">
        <v>22.05</v>
      </c>
      <c r="K191" s="707">
        <f t="shared" si="22"/>
        <v>0.41950113378684806</v>
      </c>
      <c r="L191" s="708">
        <f t="shared" si="23"/>
        <v>27.645784367241241</v>
      </c>
      <c r="M191" s="710">
        <v>20</v>
      </c>
      <c r="N191" s="618">
        <f t="shared" si="24"/>
        <v>5.0938337801608577</v>
      </c>
      <c r="O191" s="917">
        <f t="shared" si="25"/>
        <v>1.6292387789151874E-2</v>
      </c>
      <c r="P191" s="614">
        <f t="shared" si="21"/>
        <v>11.234593895642156</v>
      </c>
      <c r="Q191" s="847" t="str">
        <f t="shared" si="26"/>
        <v>13s/22s/R4s(N2,R1)</v>
      </c>
      <c r="R191" s="538"/>
      <c r="S191" s="537"/>
      <c r="T191" s="537"/>
      <c r="U191" s="537"/>
      <c r="V191" s="537"/>
      <c r="W191" s="534"/>
      <c r="X191" s="538"/>
      <c r="Y191" s="538"/>
      <c r="Z191" s="538"/>
      <c r="AA191" s="537"/>
      <c r="AB191" s="537"/>
      <c r="AC191" s="537"/>
      <c r="AD191" s="537"/>
      <c r="AE191" s="537"/>
      <c r="AF191" s="537"/>
      <c r="AG191" s="537"/>
      <c r="AH191" s="537"/>
      <c r="AI191" s="537"/>
    </row>
    <row r="192" spans="2:35" ht="15.75">
      <c r="B192" s="880">
        <v>191</v>
      </c>
      <c r="C192" s="881" t="s">
        <v>79</v>
      </c>
      <c r="D192" s="819" t="s">
        <v>80</v>
      </c>
      <c r="E192" s="882" t="s">
        <v>81</v>
      </c>
      <c r="F192" s="838">
        <v>21</v>
      </c>
      <c r="G192" s="840">
        <v>8.6999999999999993</v>
      </c>
      <c r="H192" s="883">
        <v>0</v>
      </c>
      <c r="I192" s="958"/>
      <c r="J192" s="959"/>
      <c r="K192" s="959"/>
      <c r="L192" s="959"/>
      <c r="M192" s="959"/>
      <c r="N192" s="959"/>
      <c r="O192" s="960"/>
      <c r="P192" s="608">
        <f t="shared" si="21"/>
        <v>26.099999999999998</v>
      </c>
      <c r="Q192" s="853"/>
      <c r="R192" s="538"/>
      <c r="S192" s="537"/>
      <c r="T192" s="537"/>
      <c r="U192" s="537"/>
      <c r="V192" s="537"/>
      <c r="W192" s="534"/>
      <c r="X192" s="538"/>
      <c r="Y192" s="538"/>
      <c r="Z192" s="538"/>
      <c r="AA192" s="537"/>
      <c r="AB192" s="537"/>
      <c r="AC192" s="537"/>
      <c r="AD192" s="537"/>
      <c r="AE192" s="537"/>
      <c r="AF192" s="537"/>
      <c r="AG192" s="537"/>
      <c r="AH192" s="537"/>
      <c r="AI192" s="537"/>
    </row>
    <row r="193" spans="2:35" ht="15.75">
      <c r="B193" s="869">
        <v>192</v>
      </c>
      <c r="C193" s="844" t="s">
        <v>79</v>
      </c>
      <c r="D193" s="831"/>
      <c r="E193" s="882" t="s">
        <v>81</v>
      </c>
      <c r="F193" s="838">
        <v>21</v>
      </c>
      <c r="G193" s="840">
        <v>5.5</v>
      </c>
      <c r="H193" s="883">
        <v>0</v>
      </c>
      <c r="I193" s="957" t="s">
        <v>39</v>
      </c>
      <c r="J193" s="948"/>
      <c r="K193" s="948"/>
      <c r="L193" s="948"/>
      <c r="M193" s="948"/>
      <c r="N193" s="948"/>
      <c r="O193" s="949"/>
      <c r="P193" s="614">
        <f t="shared" si="21"/>
        <v>16.5</v>
      </c>
      <c r="Q193" s="863" t="s">
        <v>39</v>
      </c>
      <c r="R193" s="538"/>
      <c r="S193" s="537"/>
      <c r="T193" s="537"/>
      <c r="U193" s="537"/>
      <c r="V193" s="537"/>
      <c r="W193" s="534"/>
      <c r="X193" s="538"/>
      <c r="Y193" s="538"/>
      <c r="Z193" s="538"/>
      <c r="AA193" s="537"/>
      <c r="AB193" s="537"/>
      <c r="AC193" s="537"/>
      <c r="AD193" s="537"/>
      <c r="AE193" s="537"/>
      <c r="AF193" s="537"/>
      <c r="AG193" s="537"/>
      <c r="AH193" s="537"/>
      <c r="AI193" s="537"/>
    </row>
    <row r="194" spans="2:35" ht="15.75">
      <c r="B194" s="880">
        <v>193</v>
      </c>
      <c r="C194" s="820" t="s">
        <v>187</v>
      </c>
      <c r="D194" s="819" t="s">
        <v>69</v>
      </c>
      <c r="E194" s="837" t="s">
        <v>70</v>
      </c>
      <c r="F194" s="823">
        <v>40</v>
      </c>
      <c r="G194" s="824">
        <v>6.14</v>
      </c>
      <c r="H194" s="825">
        <v>2</v>
      </c>
      <c r="I194" s="701">
        <v>6.35</v>
      </c>
      <c r="J194" s="696">
        <v>30.7</v>
      </c>
      <c r="K194" s="605">
        <f t="shared" ref="K194:K203" si="27">I194/J194</f>
        <v>0.20684039087947881</v>
      </c>
      <c r="L194" s="697">
        <f t="shared" ref="L194:L203" si="28">SQRT(POWER(G194,2)+POWER(I194,2))*1.96*SQRT(2)</f>
        <v>24.483859963657689</v>
      </c>
      <c r="M194" s="713">
        <v>19.614315191235423</v>
      </c>
      <c r="N194" s="605">
        <f t="shared" ref="N194:N211" si="29">(M194-H194)/G194</f>
        <v>2.8687809757712417</v>
      </c>
      <c r="O194" s="916">
        <f t="shared" ref="O194:O211" si="30" xml:space="preserve"> ((1-NORMSDIST(N194-1.5))*1000000)/10000</f>
        <v>8.553387467100114</v>
      </c>
      <c r="P194" s="608">
        <f t="shared" si="21"/>
        <v>18.528259497319223</v>
      </c>
      <c r="Q194" s="841" t="str">
        <f t="shared" ref="Q194:Q211" si="31">IF(N194&gt;=6,"13s(N2,R1)",(IF(N194&gt;=6,"13s(N2,R1)",IF(N194&gt;=5,"13s/22s/R4s(N2,R1)",IF(N194&gt;=4,"13s/22s/R4s/41s(N4,R1/N2,R2)",IF(N194&gt;=3,"13s/22s/R4s/41s/8x(N4R2/N2R4)",IF(N194&gt;=2,"13s/22s/R4s/41s/10x(N5R2/N2R5)","Unaceptable")))))))</f>
        <v>13s/22s/R4s/41s/10x(N5R2/N2R5)</v>
      </c>
      <c r="R194" s="538"/>
      <c r="S194" s="537"/>
      <c r="T194" s="537"/>
      <c r="U194" s="537"/>
      <c r="V194" s="537"/>
      <c r="W194" s="534"/>
      <c r="X194" s="538"/>
      <c r="Y194" s="538"/>
      <c r="Z194" s="538"/>
      <c r="AA194" s="537"/>
      <c r="AB194" s="537"/>
      <c r="AC194" s="537"/>
      <c r="AD194" s="537"/>
      <c r="AE194" s="537"/>
      <c r="AF194" s="537"/>
      <c r="AG194" s="537"/>
      <c r="AH194" s="537"/>
      <c r="AI194" s="537"/>
    </row>
    <row r="195" spans="2:35" ht="15.75">
      <c r="B195" s="869">
        <v>194</v>
      </c>
      <c r="C195" s="828" t="s">
        <v>187</v>
      </c>
      <c r="D195" s="831"/>
      <c r="E195" s="846" t="s">
        <v>71</v>
      </c>
      <c r="F195" s="823">
        <v>40</v>
      </c>
      <c r="G195" s="824">
        <v>5.39</v>
      </c>
      <c r="H195" s="825">
        <v>1</v>
      </c>
      <c r="I195" s="744">
        <v>6.35</v>
      </c>
      <c r="J195" s="699">
        <v>30.7</v>
      </c>
      <c r="K195" s="611">
        <f t="shared" si="27"/>
        <v>0.20684039087947881</v>
      </c>
      <c r="L195" s="700">
        <f t="shared" si="28"/>
        <v>23.087202661214722</v>
      </c>
      <c r="M195" s="714">
        <v>19.614315191235423</v>
      </c>
      <c r="N195" s="611">
        <f t="shared" si="29"/>
        <v>3.4534907590418227</v>
      </c>
      <c r="O195" s="917">
        <f t="shared" si="30"/>
        <v>2.5380735609757066</v>
      </c>
      <c r="P195" s="614">
        <f t="shared" si="21"/>
        <v>16.200891950753821</v>
      </c>
      <c r="Q195" s="847" t="str">
        <f t="shared" si="31"/>
        <v>13s/22s/R4s/41s/8x(N4R2/N2R4)</v>
      </c>
      <c r="R195" s="538"/>
      <c r="S195" s="537"/>
      <c r="T195" s="537"/>
      <c r="U195" s="537"/>
      <c r="V195" s="537"/>
      <c r="W195" s="534"/>
      <c r="X195" s="538"/>
      <c r="Y195" s="538"/>
      <c r="Z195" s="538"/>
      <c r="AA195" s="537"/>
      <c r="AB195" s="537"/>
      <c r="AC195" s="537"/>
      <c r="AD195" s="537"/>
      <c r="AE195" s="537"/>
      <c r="AF195" s="537"/>
      <c r="AG195" s="537"/>
      <c r="AH195" s="537"/>
      <c r="AI195" s="537"/>
    </row>
    <row r="196" spans="2:35" ht="15.75">
      <c r="B196" s="880">
        <v>195</v>
      </c>
      <c r="C196" s="820" t="s">
        <v>187</v>
      </c>
      <c r="D196" s="819" t="s">
        <v>72</v>
      </c>
      <c r="E196" s="837" t="s">
        <v>70</v>
      </c>
      <c r="F196" s="823">
        <v>39</v>
      </c>
      <c r="G196" s="824">
        <v>5.33</v>
      </c>
      <c r="H196" s="825">
        <v>0</v>
      </c>
      <c r="I196" s="695">
        <v>6.35</v>
      </c>
      <c r="J196" s="696">
        <v>30.7</v>
      </c>
      <c r="K196" s="605">
        <f t="shared" si="27"/>
        <v>0.20684039087947881</v>
      </c>
      <c r="L196" s="697">
        <f t="shared" si="28"/>
        <v>22.979928034700194</v>
      </c>
      <c r="M196" s="713">
        <v>19.614315191235423</v>
      </c>
      <c r="N196" s="639">
        <f t="shared" si="29"/>
        <v>3.6799840884118993</v>
      </c>
      <c r="O196" s="916">
        <f t="shared" si="30"/>
        <v>1.4629320515979094</v>
      </c>
      <c r="P196" s="608">
        <f t="shared" si="21"/>
        <v>15.99</v>
      </c>
      <c r="Q196" s="853" t="str">
        <f t="shared" si="31"/>
        <v>13s/22s/R4s/41s/8x(N4R2/N2R4)</v>
      </c>
      <c r="R196" s="538"/>
      <c r="S196" s="537"/>
      <c r="T196" s="537"/>
      <c r="U196" s="537"/>
      <c r="V196" s="537"/>
      <c r="W196" s="534"/>
      <c r="X196" s="538"/>
      <c r="Y196" s="538"/>
      <c r="Z196" s="538"/>
      <c r="AA196" s="537"/>
      <c r="AB196" s="537"/>
      <c r="AC196" s="537"/>
      <c r="AD196" s="537"/>
      <c r="AE196" s="537"/>
      <c r="AF196" s="537"/>
      <c r="AG196" s="537"/>
      <c r="AH196" s="537"/>
      <c r="AI196" s="537"/>
    </row>
    <row r="197" spans="2:35" ht="15.75">
      <c r="B197" s="869">
        <v>196</v>
      </c>
      <c r="C197" s="828" t="s">
        <v>187</v>
      </c>
      <c r="D197" s="831"/>
      <c r="E197" s="846" t="s">
        <v>71</v>
      </c>
      <c r="F197" s="823">
        <v>41</v>
      </c>
      <c r="G197" s="824">
        <v>6.3</v>
      </c>
      <c r="H197" s="825">
        <v>1</v>
      </c>
      <c r="I197" s="698">
        <v>6.35</v>
      </c>
      <c r="J197" s="699">
        <v>30.7</v>
      </c>
      <c r="K197" s="611">
        <f t="shared" si="27"/>
        <v>0.20684039087947881</v>
      </c>
      <c r="L197" s="700">
        <f t="shared" si="28"/>
        <v>24.794193675132895</v>
      </c>
      <c r="M197" s="714">
        <v>19.614315191235423</v>
      </c>
      <c r="N197" s="643">
        <f t="shared" si="29"/>
        <v>2.9546532049580039</v>
      </c>
      <c r="O197" s="917">
        <f t="shared" si="30"/>
        <v>7.2882646792900907</v>
      </c>
      <c r="P197" s="614">
        <f t="shared" si="21"/>
        <v>18.926436537288257</v>
      </c>
      <c r="Q197" s="847" t="str">
        <f t="shared" si="31"/>
        <v>13s/22s/R4s/41s/10x(N5R2/N2R5)</v>
      </c>
      <c r="R197" s="538"/>
      <c r="S197" s="537"/>
      <c r="T197" s="537"/>
      <c r="U197" s="537"/>
      <c r="V197" s="537"/>
      <c r="W197" s="534"/>
      <c r="X197" s="538"/>
      <c r="Y197" s="538"/>
      <c r="Z197" s="538"/>
      <c r="AA197" s="537"/>
      <c r="AB197" s="537"/>
      <c r="AC197" s="537"/>
      <c r="AD197" s="537"/>
      <c r="AE197" s="537"/>
      <c r="AF197" s="537"/>
      <c r="AG197" s="537"/>
      <c r="AH197" s="537"/>
      <c r="AI197" s="537"/>
    </row>
    <row r="198" spans="2:35" ht="15.75">
      <c r="B198" s="880">
        <v>197</v>
      </c>
      <c r="C198" s="820" t="s">
        <v>188</v>
      </c>
      <c r="D198" s="819" t="s">
        <v>69</v>
      </c>
      <c r="E198" s="837" t="s">
        <v>70</v>
      </c>
      <c r="F198" s="823">
        <v>40</v>
      </c>
      <c r="G198" s="824">
        <v>4.0999999999999996</v>
      </c>
      <c r="H198" s="825">
        <v>1</v>
      </c>
      <c r="I198" s="695">
        <v>13.05</v>
      </c>
      <c r="J198" s="696">
        <v>36.35</v>
      </c>
      <c r="K198" s="605">
        <f t="shared" si="27"/>
        <v>0.35900962861072905</v>
      </c>
      <c r="L198" s="697">
        <f t="shared" si="28"/>
        <v>37.915996096634473</v>
      </c>
      <c r="M198" s="687">
        <v>20.420000000000002</v>
      </c>
      <c r="N198" s="605">
        <f t="shared" si="29"/>
        <v>4.7365853658536592</v>
      </c>
      <c r="O198" s="916">
        <f t="shared" si="30"/>
        <v>6.0484519341963416E-2</v>
      </c>
      <c r="P198" s="608">
        <f t="shared" si="21"/>
        <v>12.340583454602136</v>
      </c>
      <c r="Q198" s="853" t="str">
        <f t="shared" si="31"/>
        <v>13s/22s/R4s/41s(N4,R1/N2,R2)</v>
      </c>
      <c r="R198" s="538"/>
      <c r="S198" s="537"/>
      <c r="T198" s="537"/>
      <c r="U198" s="537"/>
      <c r="V198" s="537"/>
      <c r="W198" s="534"/>
      <c r="X198" s="538"/>
      <c r="Y198" s="538"/>
      <c r="Z198" s="538"/>
      <c r="AA198" s="537"/>
      <c r="AB198" s="537"/>
      <c r="AC198" s="537"/>
      <c r="AD198" s="537"/>
      <c r="AE198" s="537"/>
      <c r="AF198" s="537"/>
      <c r="AG198" s="537"/>
      <c r="AH198" s="537"/>
      <c r="AI198" s="537"/>
    </row>
    <row r="199" spans="2:35" ht="15.75">
      <c r="B199" s="869">
        <v>198</v>
      </c>
      <c r="C199" s="828" t="s">
        <v>188</v>
      </c>
      <c r="D199" s="831"/>
      <c r="E199" s="846" t="s">
        <v>71</v>
      </c>
      <c r="F199" s="823">
        <v>40</v>
      </c>
      <c r="G199" s="824">
        <v>3.9</v>
      </c>
      <c r="H199" s="825">
        <v>0</v>
      </c>
      <c r="I199" s="698">
        <v>13.05</v>
      </c>
      <c r="J199" s="699">
        <v>36.35</v>
      </c>
      <c r="K199" s="611">
        <f t="shared" si="27"/>
        <v>0.35900962861072905</v>
      </c>
      <c r="L199" s="700">
        <f t="shared" si="28"/>
        <v>37.753538112341211</v>
      </c>
      <c r="M199" s="689">
        <v>20.420000000000002</v>
      </c>
      <c r="N199" s="611">
        <f t="shared" si="29"/>
        <v>5.2358974358974368</v>
      </c>
      <c r="O199" s="917">
        <f t="shared" si="30"/>
        <v>9.3523450181765E-3</v>
      </c>
      <c r="P199" s="614">
        <f t="shared" si="21"/>
        <v>11.7</v>
      </c>
      <c r="Q199" s="847" t="str">
        <f t="shared" si="31"/>
        <v>13s/22s/R4s(N2,R1)</v>
      </c>
      <c r="R199" s="538"/>
      <c r="S199" s="537"/>
      <c r="T199" s="537"/>
      <c r="U199" s="537"/>
      <c r="V199" s="537"/>
      <c r="W199" s="534"/>
      <c r="X199" s="538"/>
      <c r="Y199" s="538"/>
      <c r="Z199" s="538"/>
      <c r="AA199" s="537"/>
      <c r="AB199" s="537"/>
      <c r="AC199" s="537"/>
      <c r="AD199" s="537"/>
      <c r="AE199" s="537"/>
      <c r="AF199" s="537"/>
      <c r="AG199" s="537"/>
      <c r="AH199" s="537"/>
      <c r="AI199" s="537"/>
    </row>
    <row r="200" spans="2:35" ht="15.75">
      <c r="B200" s="880">
        <v>199</v>
      </c>
      <c r="C200" s="820" t="s">
        <v>189</v>
      </c>
      <c r="D200" s="819" t="s">
        <v>77</v>
      </c>
      <c r="E200" s="837" t="s">
        <v>70</v>
      </c>
      <c r="F200" s="823">
        <v>41</v>
      </c>
      <c r="G200" s="824">
        <v>4.66</v>
      </c>
      <c r="H200" s="825">
        <v>2</v>
      </c>
      <c r="I200" s="715">
        <v>22.5</v>
      </c>
      <c r="J200" s="603">
        <v>24.4</v>
      </c>
      <c r="K200" s="605">
        <f t="shared" si="27"/>
        <v>0.92213114754098369</v>
      </c>
      <c r="L200" s="697">
        <f t="shared" si="28"/>
        <v>63.690386228378301</v>
      </c>
      <c r="M200" s="704">
        <v>20</v>
      </c>
      <c r="N200" s="605">
        <f t="shared" si="29"/>
        <v>3.8626609442060085</v>
      </c>
      <c r="O200" s="916">
        <f t="shared" si="30"/>
        <v>0.90721305417078568</v>
      </c>
      <c r="P200" s="608">
        <f t="shared" si="21"/>
        <v>14.122336917096971</v>
      </c>
      <c r="Q200" s="853" t="str">
        <f t="shared" si="31"/>
        <v>13s/22s/R4s/41s/8x(N4R2/N2R4)</v>
      </c>
      <c r="R200" s="538"/>
      <c r="S200" s="537"/>
      <c r="T200" s="537"/>
      <c r="U200" s="537"/>
      <c r="V200" s="537"/>
      <c r="W200" s="534"/>
      <c r="X200" s="538"/>
      <c r="Y200" s="538"/>
      <c r="Z200" s="538"/>
      <c r="AA200" s="537"/>
      <c r="AB200" s="537"/>
      <c r="AC200" s="537"/>
      <c r="AD200" s="537"/>
      <c r="AE200" s="537"/>
      <c r="AF200" s="537"/>
      <c r="AG200" s="537"/>
      <c r="AH200" s="537"/>
      <c r="AI200" s="537"/>
    </row>
    <row r="201" spans="2:35" ht="15.75">
      <c r="B201" s="869">
        <v>200</v>
      </c>
      <c r="C201" s="828" t="s">
        <v>189</v>
      </c>
      <c r="D201" s="831"/>
      <c r="E201" s="846" t="s">
        <v>71</v>
      </c>
      <c r="F201" s="823">
        <v>39</v>
      </c>
      <c r="G201" s="824">
        <v>2.7</v>
      </c>
      <c r="H201" s="825">
        <v>1</v>
      </c>
      <c r="I201" s="716">
        <v>22.5</v>
      </c>
      <c r="J201" s="609">
        <v>24.4</v>
      </c>
      <c r="K201" s="611">
        <f t="shared" si="27"/>
        <v>0.92213114754098369</v>
      </c>
      <c r="L201" s="700">
        <f t="shared" si="28"/>
        <v>62.814254178490422</v>
      </c>
      <c r="M201" s="710">
        <v>20</v>
      </c>
      <c r="N201" s="611">
        <f t="shared" si="29"/>
        <v>7.0370370370370363</v>
      </c>
      <c r="O201" s="917">
        <f t="shared" si="30"/>
        <v>1.5381575790840429E-6</v>
      </c>
      <c r="P201" s="614">
        <f t="shared" si="21"/>
        <v>8.1614949610962828</v>
      </c>
      <c r="Q201" s="847" t="str">
        <f t="shared" si="31"/>
        <v>13s(N2,R1)</v>
      </c>
      <c r="R201" s="538"/>
      <c r="S201" s="537"/>
      <c r="T201" s="537"/>
      <c r="U201" s="537"/>
      <c r="V201" s="537"/>
      <c r="W201" s="534"/>
      <c r="X201" s="538"/>
      <c r="Y201" s="538"/>
      <c r="Z201" s="538"/>
      <c r="AA201" s="537"/>
      <c r="AB201" s="537"/>
      <c r="AC201" s="537"/>
      <c r="AD201" s="537"/>
      <c r="AE201" s="537"/>
      <c r="AF201" s="537"/>
      <c r="AG201" s="537"/>
      <c r="AH201" s="537"/>
      <c r="AI201" s="537"/>
    </row>
    <row r="202" spans="2:35" ht="15.75">
      <c r="B202" s="880">
        <v>201</v>
      </c>
      <c r="C202" s="820" t="s">
        <v>189</v>
      </c>
      <c r="D202" s="819" t="s">
        <v>78</v>
      </c>
      <c r="E202" s="837" t="s">
        <v>70</v>
      </c>
      <c r="F202" s="823">
        <v>41</v>
      </c>
      <c r="G202" s="824">
        <v>3.86</v>
      </c>
      <c r="H202" s="825">
        <v>1</v>
      </c>
      <c r="I202" s="715">
        <v>22.5</v>
      </c>
      <c r="J202" s="603">
        <v>24.4</v>
      </c>
      <c r="K202" s="605">
        <f t="shared" si="27"/>
        <v>0.92213114754098369</v>
      </c>
      <c r="L202" s="697">
        <f t="shared" si="28"/>
        <v>63.277931435216807</v>
      </c>
      <c r="M202" s="704">
        <v>20</v>
      </c>
      <c r="N202" s="605">
        <f t="shared" si="29"/>
        <v>4.9222797927461137</v>
      </c>
      <c r="O202" s="916">
        <f t="shared" si="30"/>
        <v>3.1049188013465567E-2</v>
      </c>
      <c r="P202" s="608">
        <f t="shared" si="21"/>
        <v>11.623097693816394</v>
      </c>
      <c r="Q202" s="853" t="str">
        <f t="shared" si="31"/>
        <v>13s/22s/R4s/41s(N4,R1/N2,R2)</v>
      </c>
      <c r="R202" s="538"/>
      <c r="S202" s="537"/>
      <c r="T202" s="537"/>
      <c r="U202" s="537"/>
      <c r="V202" s="537"/>
      <c r="W202" s="534"/>
      <c r="X202" s="538"/>
      <c r="Y202" s="538"/>
      <c r="Z202" s="538"/>
      <c r="AA202" s="537"/>
      <c r="AB202" s="537"/>
      <c r="AC202" s="537"/>
      <c r="AD202" s="537"/>
      <c r="AE202" s="537"/>
      <c r="AF202" s="537"/>
      <c r="AG202" s="537"/>
      <c r="AH202" s="537"/>
      <c r="AI202" s="537"/>
    </row>
    <row r="203" spans="2:35" ht="15.75">
      <c r="B203" s="869">
        <v>202</v>
      </c>
      <c r="C203" s="828" t="s">
        <v>189</v>
      </c>
      <c r="D203" s="831"/>
      <c r="E203" s="846" t="s">
        <v>71</v>
      </c>
      <c r="F203" s="823">
        <v>41</v>
      </c>
      <c r="G203" s="824">
        <v>2.42</v>
      </c>
      <c r="H203" s="825">
        <v>1</v>
      </c>
      <c r="I203" s="716">
        <v>22.5</v>
      </c>
      <c r="J203" s="609">
        <v>24.4</v>
      </c>
      <c r="K203" s="611">
        <f t="shared" si="27"/>
        <v>0.92213114754098369</v>
      </c>
      <c r="L203" s="700">
        <f t="shared" si="28"/>
        <v>62.726516661456664</v>
      </c>
      <c r="M203" s="710">
        <v>20</v>
      </c>
      <c r="N203" s="611">
        <f t="shared" si="29"/>
        <v>7.8512396694214877</v>
      </c>
      <c r="O203" s="917">
        <f t="shared" si="30"/>
        <v>1.0679335193941597E-8</v>
      </c>
      <c r="P203" s="614">
        <f t="shared" si="21"/>
        <v>7.3285469228217401</v>
      </c>
      <c r="Q203" s="847" t="str">
        <f t="shared" si="31"/>
        <v>13s(N2,R1)</v>
      </c>
      <c r="R203" s="538"/>
      <c r="S203" s="537"/>
      <c r="T203" s="537"/>
      <c r="U203" s="537"/>
      <c r="V203" s="537"/>
      <c r="W203" s="534"/>
      <c r="X203" s="538"/>
      <c r="Y203" s="538"/>
      <c r="Z203" s="538"/>
      <c r="AA203" s="537"/>
      <c r="AB203" s="537"/>
      <c r="AC203" s="537"/>
      <c r="AD203" s="537"/>
      <c r="AE203" s="537"/>
      <c r="AF203" s="537"/>
      <c r="AG203" s="537"/>
      <c r="AH203" s="537"/>
      <c r="AI203" s="537"/>
    </row>
    <row r="204" spans="2:35" ht="15.75">
      <c r="B204" s="880">
        <v>203</v>
      </c>
      <c r="C204" s="820" t="s">
        <v>190</v>
      </c>
      <c r="D204" s="819" t="s">
        <v>82</v>
      </c>
      <c r="E204" s="837" t="s">
        <v>83</v>
      </c>
      <c r="F204" s="823">
        <v>46</v>
      </c>
      <c r="G204" s="824">
        <v>3.44</v>
      </c>
      <c r="H204" s="825">
        <v>1</v>
      </c>
      <c r="I204" s="603"/>
      <c r="J204" s="603"/>
      <c r="K204" s="717"/>
      <c r="L204" s="718"/>
      <c r="M204" s="719">
        <v>30</v>
      </c>
      <c r="N204" s="605">
        <f t="shared" si="29"/>
        <v>8.4302325581395348</v>
      </c>
      <c r="O204" s="916">
        <f t="shared" si="30"/>
        <v>2.1007640071957212E-10</v>
      </c>
      <c r="P204" s="608">
        <f t="shared" si="21"/>
        <v>10.368336414295207</v>
      </c>
      <c r="Q204" s="853" t="str">
        <f t="shared" si="31"/>
        <v>13s(N2,R1)</v>
      </c>
      <c r="R204" s="538"/>
      <c r="S204" s="537"/>
      <c r="T204" s="537"/>
      <c r="U204" s="537"/>
      <c r="V204" s="537"/>
      <c r="W204" s="534"/>
      <c r="X204" s="538"/>
      <c r="Y204" s="538"/>
      <c r="Z204" s="538"/>
      <c r="AA204" s="537"/>
      <c r="AB204" s="537"/>
      <c r="AC204" s="537"/>
      <c r="AD204" s="537"/>
      <c r="AE204" s="537"/>
      <c r="AF204" s="537"/>
      <c r="AG204" s="537"/>
      <c r="AH204" s="537"/>
      <c r="AI204" s="537"/>
    </row>
    <row r="205" spans="2:35" ht="15.75">
      <c r="B205" s="869">
        <v>204</v>
      </c>
      <c r="C205" s="828" t="s">
        <v>190</v>
      </c>
      <c r="D205" s="831"/>
      <c r="E205" s="846" t="s">
        <v>241</v>
      </c>
      <c r="F205" s="823">
        <v>46</v>
      </c>
      <c r="G205" s="824">
        <v>4.28</v>
      </c>
      <c r="H205" s="825">
        <v>2</v>
      </c>
      <c r="I205" s="946" t="s">
        <v>39</v>
      </c>
      <c r="J205" s="946"/>
      <c r="K205" s="946"/>
      <c r="L205" s="947"/>
      <c r="M205" s="720">
        <v>30</v>
      </c>
      <c r="N205" s="611">
        <f t="shared" si="29"/>
        <v>6.5420560747663545</v>
      </c>
      <c r="O205" s="917">
        <f t="shared" si="30"/>
        <v>2.3027813689235899E-5</v>
      </c>
      <c r="P205" s="614">
        <f t="shared" si="21"/>
        <v>12.994829741093186</v>
      </c>
      <c r="Q205" s="847" t="str">
        <f t="shared" si="31"/>
        <v>13s(N2,R1)</v>
      </c>
      <c r="R205" s="538"/>
      <c r="S205" s="537"/>
      <c r="T205" s="537"/>
      <c r="U205" s="537"/>
      <c r="V205" s="537"/>
      <c r="W205" s="534"/>
      <c r="X205" s="538"/>
      <c r="Y205" s="538"/>
      <c r="Z205" s="538"/>
      <c r="AA205" s="537"/>
      <c r="AB205" s="537"/>
      <c r="AC205" s="537"/>
      <c r="AD205" s="537"/>
      <c r="AE205" s="537"/>
      <c r="AF205" s="537"/>
      <c r="AG205" s="537"/>
      <c r="AH205" s="537"/>
      <c r="AI205" s="537"/>
    </row>
    <row r="206" spans="2:35" ht="15.75">
      <c r="B206" s="880">
        <v>205</v>
      </c>
      <c r="C206" s="820" t="s">
        <v>191</v>
      </c>
      <c r="D206" s="819" t="s">
        <v>69</v>
      </c>
      <c r="E206" s="837" t="s">
        <v>70</v>
      </c>
      <c r="F206" s="823">
        <v>40</v>
      </c>
      <c r="G206" s="824">
        <v>3.05</v>
      </c>
      <c r="H206" s="825">
        <v>0</v>
      </c>
      <c r="I206" s="603"/>
      <c r="J206" s="603"/>
      <c r="K206" s="717"/>
      <c r="L206" s="718"/>
      <c r="M206" s="597">
        <v>25</v>
      </c>
      <c r="N206" s="605">
        <f t="shared" si="29"/>
        <v>8.1967213114754109</v>
      </c>
      <c r="O206" s="916">
        <f t="shared" si="30"/>
        <v>1.0657363880284265E-9</v>
      </c>
      <c r="P206" s="608">
        <f t="shared" ref="P206:P269" si="32">SQRT(POWER(3,2)*POWER(G206,2)+POWER(H206,2))</f>
        <v>9.1499999999999986</v>
      </c>
      <c r="Q206" s="853" t="str">
        <f t="shared" si="31"/>
        <v>13s(N2,R1)</v>
      </c>
      <c r="R206" s="538"/>
      <c r="S206" s="537"/>
      <c r="T206" s="537"/>
      <c r="U206" s="537"/>
      <c r="V206" s="537"/>
      <c r="W206" s="534"/>
      <c r="X206" s="538"/>
      <c r="Y206" s="538"/>
      <c r="Z206" s="538"/>
      <c r="AA206" s="537"/>
      <c r="AB206" s="537"/>
      <c r="AC206" s="537"/>
      <c r="AD206" s="537"/>
      <c r="AE206" s="537"/>
      <c r="AF206" s="537"/>
      <c r="AG206" s="537"/>
      <c r="AH206" s="537"/>
      <c r="AI206" s="537"/>
    </row>
    <row r="207" spans="2:35" ht="15.75">
      <c r="B207" s="869">
        <v>206</v>
      </c>
      <c r="C207" s="828" t="s">
        <v>191</v>
      </c>
      <c r="D207" s="831"/>
      <c r="E207" s="846" t="s">
        <v>71</v>
      </c>
      <c r="F207" s="823">
        <v>40</v>
      </c>
      <c r="G207" s="824">
        <v>2.97</v>
      </c>
      <c r="H207" s="825">
        <v>0</v>
      </c>
      <c r="I207" s="946" t="s">
        <v>39</v>
      </c>
      <c r="J207" s="946"/>
      <c r="K207" s="946"/>
      <c r="L207" s="947"/>
      <c r="M207" s="598">
        <v>25</v>
      </c>
      <c r="N207" s="611">
        <f t="shared" si="29"/>
        <v>8.4175084175084169</v>
      </c>
      <c r="O207" s="917">
        <f t="shared" si="30"/>
        <v>2.2982726832765366E-10</v>
      </c>
      <c r="P207" s="614">
        <f t="shared" si="32"/>
        <v>8.91</v>
      </c>
      <c r="Q207" s="847" t="str">
        <f t="shared" si="31"/>
        <v>13s(N2,R1)</v>
      </c>
      <c r="R207" s="538"/>
      <c r="S207" s="537"/>
      <c r="T207" s="537"/>
      <c r="U207" s="537"/>
      <c r="V207" s="537"/>
      <c r="W207" s="534"/>
      <c r="X207" s="538"/>
      <c r="Y207" s="538"/>
      <c r="Z207" s="538"/>
      <c r="AA207" s="537"/>
      <c r="AB207" s="537"/>
      <c r="AC207" s="537"/>
      <c r="AD207" s="537"/>
      <c r="AE207" s="537"/>
      <c r="AF207" s="537"/>
      <c r="AG207" s="537"/>
      <c r="AH207" s="537"/>
      <c r="AI207" s="537"/>
    </row>
    <row r="208" spans="2:35" ht="15.75">
      <c r="B208" s="880">
        <v>207</v>
      </c>
      <c r="C208" s="820" t="s">
        <v>191</v>
      </c>
      <c r="D208" s="819" t="s">
        <v>72</v>
      </c>
      <c r="E208" s="837" t="s">
        <v>70</v>
      </c>
      <c r="F208" s="823">
        <v>40</v>
      </c>
      <c r="G208" s="824">
        <v>3.52</v>
      </c>
      <c r="H208" s="825">
        <v>1</v>
      </c>
      <c r="I208" s="603"/>
      <c r="J208" s="603"/>
      <c r="K208" s="717"/>
      <c r="L208" s="718"/>
      <c r="M208" s="592">
        <v>25</v>
      </c>
      <c r="N208" s="605">
        <f t="shared" si="29"/>
        <v>6.8181818181818183</v>
      </c>
      <c r="O208" s="916">
        <f t="shared" si="30"/>
        <v>5.2404654171667175E-6</v>
      </c>
      <c r="P208" s="608">
        <f t="shared" si="32"/>
        <v>10.607242808571886</v>
      </c>
      <c r="Q208" s="853" t="str">
        <f t="shared" si="31"/>
        <v>13s(N2,R1)</v>
      </c>
      <c r="R208" s="538"/>
      <c r="S208" s="537"/>
      <c r="T208" s="537"/>
      <c r="U208" s="537"/>
      <c r="V208" s="537"/>
      <c r="W208" s="534"/>
      <c r="X208" s="538"/>
      <c r="Y208" s="538"/>
      <c r="Z208" s="538"/>
      <c r="AA208" s="537"/>
      <c r="AB208" s="537"/>
      <c r="AC208" s="537"/>
      <c r="AD208" s="537"/>
      <c r="AE208" s="537"/>
      <c r="AF208" s="537"/>
      <c r="AG208" s="537"/>
      <c r="AH208" s="537"/>
      <c r="AI208" s="537"/>
    </row>
    <row r="209" spans="2:35" ht="15.75">
      <c r="B209" s="869">
        <v>208</v>
      </c>
      <c r="C209" s="828" t="s">
        <v>191</v>
      </c>
      <c r="D209" s="831"/>
      <c r="E209" s="846" t="s">
        <v>71</v>
      </c>
      <c r="F209" s="823">
        <v>40</v>
      </c>
      <c r="G209" s="824">
        <v>3.71</v>
      </c>
      <c r="H209" s="825">
        <v>0</v>
      </c>
      <c r="I209" s="946" t="s">
        <v>39</v>
      </c>
      <c r="J209" s="946"/>
      <c r="K209" s="946"/>
      <c r="L209" s="947"/>
      <c r="M209" s="592">
        <v>25</v>
      </c>
      <c r="N209" s="611">
        <f t="shared" si="29"/>
        <v>6.7385444743935308</v>
      </c>
      <c r="O209" s="917">
        <f t="shared" si="30"/>
        <v>8.0923987955117127E-6</v>
      </c>
      <c r="P209" s="614">
        <f t="shared" si="32"/>
        <v>11.129999999999999</v>
      </c>
      <c r="Q209" s="847" t="str">
        <f t="shared" si="31"/>
        <v>13s(N2,R1)</v>
      </c>
      <c r="R209" s="538"/>
      <c r="S209" s="537"/>
      <c r="T209" s="537"/>
      <c r="U209" s="537"/>
      <c r="V209" s="537"/>
      <c r="W209" s="534"/>
      <c r="X209" s="538"/>
      <c r="Y209" s="538"/>
      <c r="Z209" s="538"/>
      <c r="AA209" s="537"/>
      <c r="AB209" s="537"/>
      <c r="AC209" s="537"/>
      <c r="AD209" s="537"/>
      <c r="AE209" s="537"/>
      <c r="AF209" s="537"/>
      <c r="AG209" s="537"/>
      <c r="AH209" s="537"/>
      <c r="AI209" s="537"/>
    </row>
    <row r="210" spans="2:35" ht="15.75">
      <c r="B210" s="880">
        <v>209</v>
      </c>
      <c r="C210" s="881" t="s">
        <v>84</v>
      </c>
      <c r="D210" s="819" t="s">
        <v>80</v>
      </c>
      <c r="E210" s="882" t="s">
        <v>81</v>
      </c>
      <c r="F210" s="838">
        <v>17</v>
      </c>
      <c r="G210" s="840">
        <v>11.5</v>
      </c>
      <c r="H210" s="883">
        <v>0</v>
      </c>
      <c r="I210" s="603">
        <v>19.600000000000001</v>
      </c>
      <c r="J210" s="604">
        <v>50.4</v>
      </c>
      <c r="K210" s="702">
        <f>I210/J210</f>
        <v>0.38888888888888895</v>
      </c>
      <c r="L210" s="703">
        <f>SQRT(POWER(G210,2)+POWER(I210,2))*1.96*SQRT(2)</f>
        <v>62.989533352772192</v>
      </c>
      <c r="M210" s="704">
        <v>29.7</v>
      </c>
      <c r="N210" s="605">
        <f t="shared" si="29"/>
        <v>2.5826086956521737</v>
      </c>
      <c r="O210" s="916">
        <f t="shared" si="30"/>
        <v>13.949107298420149</v>
      </c>
      <c r="P210" s="608">
        <f t="shared" si="32"/>
        <v>34.5</v>
      </c>
      <c r="Q210" s="853" t="str">
        <f t="shared" si="31"/>
        <v>13s/22s/R4s/41s/10x(N5R2/N2R5)</v>
      </c>
      <c r="R210" s="538"/>
      <c r="S210" s="537"/>
      <c r="T210" s="537"/>
      <c r="U210" s="537"/>
      <c r="V210" s="537"/>
      <c r="W210" s="534"/>
      <c r="X210" s="538"/>
      <c r="Y210" s="538"/>
      <c r="Z210" s="538"/>
      <c r="AA210" s="537"/>
      <c r="AB210" s="537"/>
      <c r="AC210" s="537"/>
      <c r="AD210" s="537"/>
      <c r="AE210" s="537"/>
      <c r="AF210" s="537"/>
      <c r="AG210" s="537"/>
      <c r="AH210" s="537"/>
      <c r="AI210" s="537"/>
    </row>
    <row r="211" spans="2:35" ht="15.75">
      <c r="B211" s="869">
        <v>210</v>
      </c>
      <c r="C211" s="844" t="s">
        <v>84</v>
      </c>
      <c r="D211" s="831"/>
      <c r="E211" s="882" t="s">
        <v>81</v>
      </c>
      <c r="F211" s="838">
        <v>17</v>
      </c>
      <c r="G211" s="840">
        <v>10.9</v>
      </c>
      <c r="H211" s="883">
        <v>0</v>
      </c>
      <c r="I211" s="615">
        <v>19.600000000000001</v>
      </c>
      <c r="J211" s="616">
        <v>50.4</v>
      </c>
      <c r="K211" s="707">
        <f>I211/J211</f>
        <v>0.38888888888888895</v>
      </c>
      <c r="L211" s="708">
        <f>SQRT(POWER(G211,2)+POWER(I211,2))*1.96*SQRT(2)</f>
        <v>62.164452092815885</v>
      </c>
      <c r="M211" s="709">
        <v>29.7</v>
      </c>
      <c r="N211" s="618">
        <f t="shared" si="29"/>
        <v>2.7247706422018347</v>
      </c>
      <c r="O211" s="917">
        <f t="shared" si="30"/>
        <v>11.033082460495015</v>
      </c>
      <c r="P211" s="614">
        <f t="shared" si="32"/>
        <v>32.700000000000003</v>
      </c>
      <c r="Q211" s="847" t="str">
        <f t="shared" si="31"/>
        <v>13s/22s/R4s/41s/10x(N5R2/N2R5)</v>
      </c>
      <c r="R211" s="538"/>
      <c r="S211" s="537"/>
      <c r="T211" s="537"/>
      <c r="U211" s="537"/>
      <c r="V211" s="537"/>
      <c r="W211" s="534"/>
      <c r="X211" s="538"/>
      <c r="Y211" s="538"/>
      <c r="Z211" s="538"/>
      <c r="AA211" s="537"/>
      <c r="AB211" s="537"/>
      <c r="AC211" s="537"/>
      <c r="AD211" s="537"/>
      <c r="AE211" s="537"/>
      <c r="AF211" s="537"/>
      <c r="AG211" s="537"/>
      <c r="AH211" s="537"/>
      <c r="AI211" s="537"/>
    </row>
    <row r="212" spans="2:35" ht="15.75">
      <c r="B212" s="880">
        <v>211</v>
      </c>
      <c r="C212" s="820" t="s">
        <v>192</v>
      </c>
      <c r="D212" s="821" t="s">
        <v>78</v>
      </c>
      <c r="E212" s="837" t="s">
        <v>85</v>
      </c>
      <c r="F212" s="823">
        <v>20</v>
      </c>
      <c r="G212" s="824">
        <v>2.11</v>
      </c>
      <c r="H212" s="825">
        <v>1</v>
      </c>
      <c r="I212" s="932"/>
      <c r="J212" s="933"/>
      <c r="K212" s="933"/>
      <c r="L212" s="933"/>
      <c r="M212" s="933"/>
      <c r="N212" s="933"/>
      <c r="O212" s="961"/>
      <c r="P212" s="619">
        <f t="shared" si="32"/>
        <v>6.4085021650928695</v>
      </c>
      <c r="Q212" s="884"/>
      <c r="R212" s="538"/>
      <c r="S212" s="537"/>
      <c r="T212" s="537"/>
      <c r="U212" s="537"/>
      <c r="V212" s="537"/>
      <c r="W212" s="534"/>
      <c r="X212" s="538"/>
      <c r="Y212" s="538"/>
      <c r="Z212" s="538"/>
      <c r="AA212" s="537"/>
      <c r="AB212" s="537"/>
      <c r="AC212" s="537"/>
      <c r="AD212" s="537"/>
      <c r="AE212" s="537"/>
      <c r="AF212" s="537"/>
      <c r="AG212" s="537"/>
      <c r="AH212" s="537"/>
      <c r="AI212" s="537"/>
    </row>
    <row r="213" spans="2:35" ht="15.75">
      <c r="B213" s="868">
        <v>212</v>
      </c>
      <c r="C213" s="885" t="s">
        <v>192</v>
      </c>
      <c r="D213" s="829"/>
      <c r="E213" s="843" t="s">
        <v>86</v>
      </c>
      <c r="F213" s="823">
        <v>20</v>
      </c>
      <c r="G213" s="824">
        <v>1.55</v>
      </c>
      <c r="H213" s="825">
        <v>2</v>
      </c>
      <c r="I213" s="957" t="s">
        <v>39</v>
      </c>
      <c r="J213" s="948"/>
      <c r="K213" s="948"/>
      <c r="L213" s="948"/>
      <c r="M213" s="948"/>
      <c r="N213" s="948"/>
      <c r="O213" s="949"/>
      <c r="P213" s="619">
        <f t="shared" si="32"/>
        <v>5.0618672444069492</v>
      </c>
      <c r="Q213" s="879" t="s">
        <v>39</v>
      </c>
      <c r="R213" s="538"/>
      <c r="S213" s="537"/>
      <c r="T213" s="537"/>
      <c r="U213" s="537"/>
      <c r="V213" s="537"/>
      <c r="W213" s="534"/>
      <c r="X213" s="538"/>
      <c r="Y213" s="538"/>
      <c r="Z213" s="538"/>
      <c r="AA213" s="537"/>
      <c r="AB213" s="537"/>
      <c r="AC213" s="537"/>
      <c r="AD213" s="537"/>
      <c r="AE213" s="537"/>
      <c r="AF213" s="537"/>
      <c r="AG213" s="537"/>
      <c r="AH213" s="537"/>
      <c r="AI213" s="537"/>
    </row>
    <row r="214" spans="2:35" ht="15.75">
      <c r="B214" s="869">
        <v>213</v>
      </c>
      <c r="C214" s="828" t="s">
        <v>192</v>
      </c>
      <c r="D214" s="829"/>
      <c r="E214" s="846" t="s">
        <v>87</v>
      </c>
      <c r="F214" s="823">
        <v>20</v>
      </c>
      <c r="G214" s="824">
        <v>1.86</v>
      </c>
      <c r="H214" s="825">
        <v>1</v>
      </c>
      <c r="I214" s="962"/>
      <c r="J214" s="963"/>
      <c r="K214" s="963"/>
      <c r="L214" s="963"/>
      <c r="M214" s="963"/>
      <c r="N214" s="963"/>
      <c r="O214" s="964"/>
      <c r="P214" s="614">
        <f t="shared" si="32"/>
        <v>5.6688976000629969</v>
      </c>
      <c r="Q214" s="886"/>
      <c r="R214" s="538"/>
      <c r="S214" s="537"/>
      <c r="T214" s="537"/>
      <c r="U214" s="537"/>
      <c r="V214" s="537"/>
      <c r="W214" s="534"/>
      <c r="X214" s="538"/>
      <c r="Y214" s="538"/>
      <c r="Z214" s="538"/>
      <c r="AA214" s="537"/>
      <c r="AB214" s="537"/>
      <c r="AC214" s="537"/>
      <c r="AD214" s="537"/>
      <c r="AE214" s="537"/>
      <c r="AF214" s="537"/>
      <c r="AG214" s="537"/>
      <c r="AH214" s="537"/>
      <c r="AI214" s="537"/>
    </row>
    <row r="215" spans="2:35" ht="15.75">
      <c r="B215" s="880">
        <v>214</v>
      </c>
      <c r="C215" s="820" t="s">
        <v>193</v>
      </c>
      <c r="D215" s="819" t="s">
        <v>78</v>
      </c>
      <c r="E215" s="837" t="s">
        <v>85</v>
      </c>
      <c r="F215" s="823">
        <v>20</v>
      </c>
      <c r="G215" s="824">
        <v>3.02</v>
      </c>
      <c r="H215" s="825">
        <v>2</v>
      </c>
      <c r="I215" s="604">
        <v>12.6</v>
      </c>
      <c r="J215" s="695">
        <v>14</v>
      </c>
      <c r="K215" s="605">
        <f>I215/J215</f>
        <v>0.9</v>
      </c>
      <c r="L215" s="703">
        <f>SQRT(POWER(G215,2)+POWER(I215,2))*1.96*SQRT(2)</f>
        <v>35.914602730365814</v>
      </c>
      <c r="M215" s="682">
        <v>22.7</v>
      </c>
      <c r="N215" s="763">
        <f>(M215-H215)/G215</f>
        <v>6.8543046357615891</v>
      </c>
      <c r="O215" s="916">
        <f t="shared" ref="O215:O217" si="33" xml:space="preserve"> ((1-NORMSDIST(N215-1.5))*1000000)/10000</f>
        <v>4.2943029132658239E-6</v>
      </c>
      <c r="P215" s="924">
        <f t="shared" si="32"/>
        <v>9.278124810542268</v>
      </c>
      <c r="Q215" s="841" t="str">
        <f>IF(N215&gt;=6,"13s(N3,R1)",(IF(N215&gt;=6,"13s(N3,R1)",IF(N215&gt;=5,"13s/2of32s/R4s(N3,R1)",IF(N215&gt;=4,"13s/2of32s/R4s/31s(N3,R1)",IF(N215&gt;=3,"13s/2of32s/R4s/31s/6x(N6,R1/N3,R2)",IF(N215&gt;=2,"13s/2of32s/R4s/31s/12x(N6,R2)","Unaceptable")))))))</f>
        <v>13s(N3,R1)</v>
      </c>
      <c r="R215" s="538"/>
      <c r="S215" s="537"/>
      <c r="T215" s="537"/>
      <c r="U215" s="537"/>
      <c r="V215" s="537"/>
      <c r="W215" s="534"/>
      <c r="X215" s="538"/>
      <c r="Y215" s="538"/>
      <c r="Z215" s="538"/>
      <c r="AA215" s="537"/>
      <c r="AB215" s="537"/>
      <c r="AC215" s="537"/>
      <c r="AD215" s="537"/>
      <c r="AE215" s="537"/>
      <c r="AF215" s="537"/>
      <c r="AG215" s="537"/>
      <c r="AH215" s="537"/>
      <c r="AI215" s="537"/>
    </row>
    <row r="216" spans="2:35" ht="15.75">
      <c r="B216" s="868">
        <v>215</v>
      </c>
      <c r="C216" s="885" t="s">
        <v>193</v>
      </c>
      <c r="D216" s="827"/>
      <c r="E216" s="843" t="s">
        <v>86</v>
      </c>
      <c r="F216" s="823">
        <v>20</v>
      </c>
      <c r="G216" s="824">
        <v>1.83</v>
      </c>
      <c r="H216" s="825">
        <v>2</v>
      </c>
      <c r="I216" s="616">
        <v>12.6</v>
      </c>
      <c r="J216" s="711">
        <v>14</v>
      </c>
      <c r="K216" s="618">
        <f>I216/J216</f>
        <v>0.9</v>
      </c>
      <c r="L216" s="708">
        <f>SQRT(POWER(G216,2)+POWER(I216,2))*1.96*SQRT(2)</f>
        <v>35.291856007866748</v>
      </c>
      <c r="M216" s="684">
        <v>22.7</v>
      </c>
      <c r="N216" s="764">
        <f>(M216-H216)/G216</f>
        <v>11.311475409836065</v>
      </c>
      <c r="O216" s="923">
        <f t="shared" si="33"/>
        <v>0</v>
      </c>
      <c r="P216" s="925">
        <f t="shared" si="32"/>
        <v>5.8429530205196762</v>
      </c>
      <c r="Q216" s="841" t="str">
        <f>IF(N216&gt;=6,"13s(N3,R1)",(IF(N216&gt;=6,"13s(N3,R1)",IF(N216&gt;=5,"13s/2of32s/R4s(N3,R1)",IF(N216&gt;=4,"13s/2of32s/R4s/31s(N3,R1)",IF(N216&gt;=3,"13s/2of32s/R4s/31s/6x(N6,R1/N3,R2)",IF(N216&gt;=2,"13s/2of32s/R4s/31s/12x(N6,R2)","Unaceptable")))))))</f>
        <v>13s(N3,R1)</v>
      </c>
      <c r="R216" s="538"/>
      <c r="S216" s="537"/>
      <c r="T216" s="537"/>
      <c r="U216" s="537"/>
      <c r="V216" s="537"/>
      <c r="W216" s="534"/>
      <c r="X216" s="538"/>
      <c r="Y216" s="538"/>
      <c r="Z216" s="538"/>
      <c r="AA216" s="537"/>
      <c r="AB216" s="537"/>
      <c r="AC216" s="537"/>
      <c r="AD216" s="537"/>
      <c r="AE216" s="537"/>
      <c r="AF216" s="537"/>
      <c r="AG216" s="537"/>
      <c r="AH216" s="537"/>
      <c r="AI216" s="537"/>
    </row>
    <row r="217" spans="2:35" ht="15.75">
      <c r="B217" s="869">
        <v>216</v>
      </c>
      <c r="C217" s="828" t="s">
        <v>193</v>
      </c>
      <c r="D217" s="827"/>
      <c r="E217" s="846" t="s">
        <v>87</v>
      </c>
      <c r="F217" s="823">
        <v>20</v>
      </c>
      <c r="G217" s="824">
        <v>1.59</v>
      </c>
      <c r="H217" s="825">
        <v>2</v>
      </c>
      <c r="I217" s="616">
        <v>12.6</v>
      </c>
      <c r="J217" s="711">
        <v>14</v>
      </c>
      <c r="K217" s="618">
        <f>I217/J217</f>
        <v>0.9</v>
      </c>
      <c r="L217" s="708">
        <f>SQRT(POWER(G217,2)+POWER(I217,2))*1.96*SQRT(2)</f>
        <v>35.202396650228238</v>
      </c>
      <c r="M217" s="684">
        <v>22.7</v>
      </c>
      <c r="N217" s="764">
        <f>(M217-H217)/G217</f>
        <v>13.018867924528301</v>
      </c>
      <c r="O217" s="917">
        <f t="shared" si="33"/>
        <v>0</v>
      </c>
      <c r="P217" s="920">
        <f t="shared" si="32"/>
        <v>5.1723205623781672</v>
      </c>
      <c r="Q217" s="841" t="str">
        <f>IF(N217&gt;=6,"13s(N3,R1)",(IF(N217&gt;=6,"13s(N3,R1)",IF(N217&gt;=5,"13s/2of32s/R4s(N3,R1)",IF(N217&gt;=4,"13s/2of32s/R4s/31s(N3,R1)",IF(N217&gt;=3,"13s/2of32s/R4s/31s/6x(N6,R1/N3,R2)",IF(N217&gt;=2,"13s/2of32s/R4s/31s/12x(N6,R2)","Unaceptable")))))))</f>
        <v>13s(N3,R1)</v>
      </c>
      <c r="R217" s="538"/>
      <c r="S217" s="537"/>
      <c r="T217" s="537"/>
      <c r="U217" s="537"/>
      <c r="V217" s="537"/>
      <c r="W217" s="534"/>
      <c r="X217" s="538"/>
      <c r="Y217" s="538"/>
      <c r="Z217" s="538"/>
      <c r="AA217" s="537"/>
      <c r="AB217" s="537"/>
      <c r="AC217" s="537"/>
      <c r="AD217" s="537"/>
      <c r="AE217" s="537"/>
      <c r="AF217" s="537"/>
      <c r="AG217" s="537"/>
      <c r="AH217" s="537"/>
      <c r="AI217" s="537"/>
    </row>
    <row r="218" spans="2:35" ht="15.75">
      <c r="B218" s="880">
        <v>217</v>
      </c>
      <c r="C218" s="820" t="s">
        <v>194</v>
      </c>
      <c r="D218" s="819" t="s">
        <v>78</v>
      </c>
      <c r="E218" s="882" t="s">
        <v>88</v>
      </c>
      <c r="F218" s="823">
        <v>17</v>
      </c>
      <c r="G218" s="824">
        <v>2.68</v>
      </c>
      <c r="H218" s="825">
        <v>0</v>
      </c>
      <c r="I218" s="932"/>
      <c r="J218" s="933"/>
      <c r="K218" s="933"/>
      <c r="L218" s="933"/>
      <c r="M218" s="933"/>
      <c r="N218" s="933"/>
      <c r="O218" s="913"/>
      <c r="P218" s="924">
        <f t="shared" si="32"/>
        <v>8.0400000000000009</v>
      </c>
      <c r="Q218" s="884"/>
      <c r="R218" s="538"/>
      <c r="S218" s="537"/>
      <c r="T218" s="537"/>
      <c r="U218" s="537"/>
      <c r="V218" s="537"/>
      <c r="W218" s="534"/>
      <c r="X218" s="538"/>
      <c r="Y218" s="538"/>
      <c r="Z218" s="538"/>
      <c r="AA218" s="537"/>
      <c r="AB218" s="537"/>
      <c r="AC218" s="537"/>
      <c r="AD218" s="537"/>
      <c r="AE218" s="537"/>
      <c r="AF218" s="537"/>
      <c r="AG218" s="537"/>
      <c r="AH218" s="537"/>
      <c r="AI218" s="537"/>
    </row>
    <row r="219" spans="2:35" ht="15.75">
      <c r="B219" s="869">
        <v>218</v>
      </c>
      <c r="C219" s="828" t="s">
        <v>194</v>
      </c>
      <c r="D219" s="831"/>
      <c r="E219" s="882" t="s">
        <v>89</v>
      </c>
      <c r="F219" s="823">
        <v>17</v>
      </c>
      <c r="G219" s="824">
        <v>2.94</v>
      </c>
      <c r="H219" s="825">
        <v>1</v>
      </c>
      <c r="I219" s="936" t="s">
        <v>39</v>
      </c>
      <c r="J219" s="937"/>
      <c r="K219" s="937"/>
      <c r="L219" s="937"/>
      <c r="M219" s="937"/>
      <c r="N219" s="937"/>
      <c r="O219" s="909"/>
      <c r="P219" s="920">
        <f t="shared" si="32"/>
        <v>8.8765083225331338</v>
      </c>
      <c r="Q219" s="879" t="s">
        <v>39</v>
      </c>
      <c r="R219" s="538"/>
      <c r="S219" s="537"/>
      <c r="T219" s="537"/>
      <c r="U219" s="537"/>
      <c r="V219" s="537"/>
      <c r="W219" s="534"/>
      <c r="X219" s="538"/>
      <c r="Y219" s="538"/>
      <c r="Z219" s="538"/>
      <c r="AA219" s="537"/>
      <c r="AB219" s="537"/>
      <c r="AC219" s="537"/>
      <c r="AD219" s="537"/>
      <c r="AE219" s="537"/>
      <c r="AF219" s="537"/>
      <c r="AG219" s="537"/>
      <c r="AH219" s="537"/>
      <c r="AI219" s="537"/>
    </row>
    <row r="220" spans="2:35" ht="15.75">
      <c r="B220" s="880">
        <v>219</v>
      </c>
      <c r="C220" s="820" t="s">
        <v>195</v>
      </c>
      <c r="D220" s="819" t="s">
        <v>69</v>
      </c>
      <c r="E220" s="837" t="s">
        <v>70</v>
      </c>
      <c r="F220" s="823">
        <v>40</v>
      </c>
      <c r="G220" s="824">
        <v>4.6500000000000004</v>
      </c>
      <c r="H220" s="825">
        <v>4</v>
      </c>
      <c r="I220" s="721">
        <v>15.2</v>
      </c>
      <c r="J220" s="615">
        <v>38.1</v>
      </c>
      <c r="K220" s="618">
        <f t="shared" ref="K220:K237" si="34">I220/J220</f>
        <v>0.39895013123359574</v>
      </c>
      <c r="L220" s="708">
        <f t="shared" ref="L220:L237" si="35">SQRT(POWER(G220,2)+POWER(I220,2))*1.96*SQRT(2)</f>
        <v>44.059692690712225</v>
      </c>
      <c r="M220" s="722">
        <v>22.8</v>
      </c>
      <c r="N220" s="618">
        <f t="shared" ref="N220:N237" si="36">(M220-H220)/G220</f>
        <v>4.043010752688172</v>
      </c>
      <c r="O220" s="916">
        <f t="shared" ref="O220:O237" si="37" xml:space="preserve"> ((1-NORMSDIST(N220-1.5))*1000000)/10000</f>
        <v>0.54950923480692193</v>
      </c>
      <c r="P220" s="608">
        <f t="shared" si="32"/>
        <v>14.51215008191412</v>
      </c>
      <c r="Q220" s="853" t="str">
        <f t="shared" ref="Q220:Q237" si="38">IF(N220&gt;=6,"13s(N2,R1)",(IF(N220&gt;=6,"13s(N2,R1)",IF(N220&gt;=5,"13s/22s/R4s(N2,R1)",IF(N220&gt;=4,"13s/22s/R4s/41s(N4,R1/N2,R2)",IF(N220&gt;=3,"13s/22s/R4s/41s/8x(N4R2/N2R4)",IF(N220&gt;=2,"13s/22s/R4s/41s/10x(N5R2/N2R5)","Unaceptable")))))))</f>
        <v>13s/22s/R4s/41s(N4,R1/N2,R2)</v>
      </c>
      <c r="R220" s="538"/>
      <c r="S220" s="537"/>
      <c r="T220" s="537"/>
      <c r="U220" s="537"/>
      <c r="V220" s="537"/>
      <c r="W220" s="534"/>
      <c r="X220" s="538"/>
      <c r="Y220" s="538"/>
      <c r="Z220" s="538"/>
      <c r="AA220" s="537"/>
      <c r="AB220" s="537"/>
      <c r="AC220" s="537"/>
      <c r="AD220" s="537"/>
      <c r="AE220" s="537"/>
      <c r="AF220" s="537"/>
      <c r="AG220" s="537"/>
      <c r="AH220" s="537"/>
      <c r="AI220" s="537"/>
    </row>
    <row r="221" spans="2:35" ht="15.75">
      <c r="B221" s="869">
        <v>220</v>
      </c>
      <c r="C221" s="828" t="s">
        <v>195</v>
      </c>
      <c r="D221" s="831"/>
      <c r="E221" s="846" t="s">
        <v>71</v>
      </c>
      <c r="F221" s="823">
        <v>40</v>
      </c>
      <c r="G221" s="824">
        <v>3.65</v>
      </c>
      <c r="H221" s="825">
        <v>2</v>
      </c>
      <c r="I221" s="716">
        <v>15.2</v>
      </c>
      <c r="J221" s="609">
        <v>38.1</v>
      </c>
      <c r="K221" s="611">
        <f t="shared" si="34"/>
        <v>0.39895013123359574</v>
      </c>
      <c r="L221" s="723">
        <f t="shared" si="35"/>
        <v>43.329966074300124</v>
      </c>
      <c r="M221" s="724">
        <v>22.8</v>
      </c>
      <c r="N221" s="611">
        <f t="shared" si="36"/>
        <v>5.6986301369863019</v>
      </c>
      <c r="O221" s="917">
        <f t="shared" si="37"/>
        <v>1.3426725635090619E-3</v>
      </c>
      <c r="P221" s="614">
        <f t="shared" si="32"/>
        <v>11.131149985513627</v>
      </c>
      <c r="Q221" s="847" t="str">
        <f t="shared" si="38"/>
        <v>13s/22s/R4s(N2,R1)</v>
      </c>
      <c r="R221" s="538"/>
      <c r="S221" s="537"/>
      <c r="T221" s="537"/>
      <c r="U221" s="537"/>
      <c r="V221" s="537"/>
      <c r="W221" s="534"/>
      <c r="X221" s="538"/>
      <c r="Y221" s="538"/>
      <c r="Z221" s="538"/>
      <c r="AA221" s="537"/>
      <c r="AB221" s="537"/>
      <c r="AC221" s="537"/>
      <c r="AD221" s="537"/>
      <c r="AE221" s="537"/>
      <c r="AF221" s="537"/>
      <c r="AG221" s="537"/>
      <c r="AH221" s="537"/>
      <c r="AI221" s="537"/>
    </row>
    <row r="222" spans="2:35" ht="15.75">
      <c r="B222" s="880">
        <v>221</v>
      </c>
      <c r="C222" s="885" t="s">
        <v>195</v>
      </c>
      <c r="D222" s="819" t="s">
        <v>72</v>
      </c>
      <c r="E222" s="837" t="s">
        <v>70</v>
      </c>
      <c r="F222" s="823">
        <v>40</v>
      </c>
      <c r="G222" s="824">
        <v>4.26</v>
      </c>
      <c r="H222" s="825">
        <v>4</v>
      </c>
      <c r="I222" s="715">
        <v>15.2</v>
      </c>
      <c r="J222" s="603">
        <v>38.1</v>
      </c>
      <c r="K222" s="605">
        <f t="shared" si="34"/>
        <v>0.39895013123359574</v>
      </c>
      <c r="L222" s="703">
        <f t="shared" si="35"/>
        <v>43.755664414107578</v>
      </c>
      <c r="M222" s="725">
        <v>22.8</v>
      </c>
      <c r="N222" s="605">
        <f t="shared" si="36"/>
        <v>4.4131455399061039</v>
      </c>
      <c r="O222" s="916">
        <f t="shared" si="37"/>
        <v>0.17890389757149183</v>
      </c>
      <c r="P222" s="608">
        <f t="shared" si="32"/>
        <v>13.391355420568898</v>
      </c>
      <c r="Q222" s="853" t="str">
        <f t="shared" si="38"/>
        <v>13s/22s/R4s/41s(N4,R1/N2,R2)</v>
      </c>
      <c r="R222" s="538"/>
      <c r="S222" s="537"/>
      <c r="T222" s="537"/>
      <c r="U222" s="537"/>
      <c r="V222" s="537"/>
      <c r="W222" s="534"/>
      <c r="X222" s="538"/>
      <c r="Y222" s="538"/>
      <c r="Z222" s="538"/>
      <c r="AA222" s="537"/>
      <c r="AB222" s="537"/>
      <c r="AC222" s="537"/>
      <c r="AD222" s="537"/>
      <c r="AE222" s="537"/>
      <c r="AF222" s="537"/>
      <c r="AG222" s="537"/>
      <c r="AH222" s="537"/>
      <c r="AI222" s="537"/>
    </row>
    <row r="223" spans="2:35" ht="15.75">
      <c r="B223" s="869">
        <v>222</v>
      </c>
      <c r="C223" s="828" t="s">
        <v>195</v>
      </c>
      <c r="D223" s="831"/>
      <c r="E223" s="846" t="s">
        <v>71</v>
      </c>
      <c r="F223" s="823">
        <v>40</v>
      </c>
      <c r="G223" s="824">
        <v>3.56</v>
      </c>
      <c r="H223" s="825">
        <v>2</v>
      </c>
      <c r="I223" s="716">
        <v>15.2</v>
      </c>
      <c r="J223" s="609">
        <v>38.1</v>
      </c>
      <c r="K223" s="611">
        <f t="shared" si="34"/>
        <v>0.39895013123359574</v>
      </c>
      <c r="L223" s="723">
        <f t="shared" si="35"/>
        <v>43.272396877455265</v>
      </c>
      <c r="M223" s="724">
        <v>22.8</v>
      </c>
      <c r="N223" s="611">
        <f t="shared" si="36"/>
        <v>5.8426966292134832</v>
      </c>
      <c r="O223" s="917">
        <f t="shared" si="37"/>
        <v>7.0372210907443389E-4</v>
      </c>
      <c r="P223" s="614">
        <f t="shared" si="32"/>
        <v>10.865652304394798</v>
      </c>
      <c r="Q223" s="847" t="str">
        <f t="shared" si="38"/>
        <v>13s/22s/R4s(N2,R1)</v>
      </c>
      <c r="R223" s="538"/>
      <c r="S223" s="537"/>
      <c r="T223" s="537"/>
      <c r="U223" s="537"/>
      <c r="V223" s="537"/>
      <c r="W223" s="534"/>
      <c r="X223" s="538"/>
      <c r="Y223" s="538"/>
      <c r="Z223" s="538"/>
      <c r="AA223" s="537"/>
      <c r="AB223" s="537"/>
      <c r="AC223" s="537"/>
      <c r="AD223" s="537"/>
      <c r="AE223" s="537"/>
      <c r="AF223" s="537"/>
      <c r="AG223" s="537"/>
      <c r="AH223" s="537"/>
      <c r="AI223" s="537"/>
    </row>
    <row r="224" spans="2:35" ht="15.75">
      <c r="B224" s="786">
        <v>223</v>
      </c>
      <c r="C224" s="787" t="s">
        <v>196</v>
      </c>
      <c r="D224" s="786" t="s">
        <v>82</v>
      </c>
      <c r="E224" s="848" t="s">
        <v>83</v>
      </c>
      <c r="F224" s="813">
        <v>38</v>
      </c>
      <c r="G224" s="814">
        <v>3.15</v>
      </c>
      <c r="H224" s="815">
        <v>1</v>
      </c>
      <c r="I224" s="726">
        <v>12.2</v>
      </c>
      <c r="J224" s="727">
        <v>45.6</v>
      </c>
      <c r="K224" s="728">
        <f t="shared" si="34"/>
        <v>0.26754385964912281</v>
      </c>
      <c r="L224" s="681">
        <f t="shared" si="35"/>
        <v>34.925693121253872</v>
      </c>
      <c r="M224" s="725">
        <v>21.9</v>
      </c>
      <c r="N224" s="644">
        <f t="shared" si="36"/>
        <v>6.6349206349206344</v>
      </c>
      <c r="O224" s="916">
        <f t="shared" si="37"/>
        <v>1.4113155644146502E-5</v>
      </c>
      <c r="P224" s="647">
        <f t="shared" si="32"/>
        <v>9.5027627561672823</v>
      </c>
      <c r="Q224" s="849" t="str">
        <f t="shared" si="38"/>
        <v>13s(N2,R1)</v>
      </c>
      <c r="R224" s="538"/>
      <c r="S224" s="537"/>
      <c r="T224" s="537"/>
      <c r="U224" s="537"/>
      <c r="V224" s="537"/>
      <c r="W224" s="534"/>
      <c r="X224" s="538"/>
      <c r="Y224" s="538"/>
      <c r="Z224" s="538"/>
      <c r="AA224" s="537"/>
      <c r="AB224" s="537"/>
      <c r="AC224" s="537"/>
      <c r="AD224" s="537"/>
      <c r="AE224" s="537"/>
      <c r="AF224" s="537"/>
      <c r="AG224" s="537"/>
      <c r="AH224" s="537"/>
      <c r="AI224" s="537"/>
    </row>
    <row r="225" spans="1:35" ht="15.75">
      <c r="B225" s="794">
        <v>224</v>
      </c>
      <c r="C225" s="795" t="s">
        <v>196</v>
      </c>
      <c r="D225" s="794"/>
      <c r="E225" s="850" t="s">
        <v>241</v>
      </c>
      <c r="F225" s="813">
        <v>38</v>
      </c>
      <c r="G225" s="814">
        <v>3.65</v>
      </c>
      <c r="H225" s="815">
        <v>1</v>
      </c>
      <c r="I225" s="729">
        <v>12.2</v>
      </c>
      <c r="J225" s="730">
        <v>45.6</v>
      </c>
      <c r="K225" s="731">
        <f t="shared" si="34"/>
        <v>0.26754385964912281</v>
      </c>
      <c r="L225" s="732">
        <f t="shared" si="35"/>
        <v>35.297690009404299</v>
      </c>
      <c r="M225" s="724">
        <v>21.9</v>
      </c>
      <c r="N225" s="648">
        <f t="shared" si="36"/>
        <v>5.7260273972602738</v>
      </c>
      <c r="O225" s="917">
        <f t="shared" si="37"/>
        <v>1.1892652260536707E-3</v>
      </c>
      <c r="P225" s="651">
        <f t="shared" si="32"/>
        <v>10.995567288685018</v>
      </c>
      <c r="Q225" s="851" t="str">
        <f t="shared" si="38"/>
        <v>13s/22s/R4s(N2,R1)</v>
      </c>
      <c r="R225" s="538"/>
      <c r="S225" s="537"/>
      <c r="T225" s="537"/>
      <c r="U225" s="537"/>
      <c r="V225" s="537"/>
      <c r="W225" s="534"/>
      <c r="X225" s="538"/>
      <c r="Y225" s="538"/>
      <c r="Z225" s="538"/>
      <c r="AA225" s="537"/>
      <c r="AB225" s="537"/>
      <c r="AC225" s="537"/>
      <c r="AD225" s="537"/>
      <c r="AE225" s="537"/>
      <c r="AF225" s="537"/>
      <c r="AG225" s="537"/>
      <c r="AH225" s="537"/>
      <c r="AI225" s="537"/>
    </row>
    <row r="226" spans="1:35" ht="15.75">
      <c r="B226" s="786">
        <v>225</v>
      </c>
      <c r="C226" s="787" t="s">
        <v>197</v>
      </c>
      <c r="D226" s="786" t="s">
        <v>82</v>
      </c>
      <c r="E226" s="848" t="s">
        <v>83</v>
      </c>
      <c r="F226" s="790">
        <v>41</v>
      </c>
      <c r="G226" s="791">
        <v>3.84</v>
      </c>
      <c r="H226" s="792">
        <v>3</v>
      </c>
      <c r="I226" s="733">
        <v>24.7</v>
      </c>
      <c r="J226" s="734">
        <v>54.6</v>
      </c>
      <c r="K226" s="735">
        <f t="shared" si="34"/>
        <v>0.45238095238095238</v>
      </c>
      <c r="L226" s="683">
        <f t="shared" si="35"/>
        <v>69.287350085856218</v>
      </c>
      <c r="M226" s="704">
        <v>20</v>
      </c>
      <c r="N226" s="678">
        <f t="shared" si="36"/>
        <v>4.4270833333333339</v>
      </c>
      <c r="O226" s="916">
        <f t="shared" si="37"/>
        <v>0.17107859409973836</v>
      </c>
      <c r="P226" s="673">
        <f t="shared" si="32"/>
        <v>11.904217739944107</v>
      </c>
      <c r="Q226" s="856" t="str">
        <f t="shared" si="38"/>
        <v>13s/22s/R4s/41s(N4,R1/N2,R2)</v>
      </c>
      <c r="R226" s="538"/>
      <c r="S226" s="537"/>
      <c r="T226" s="537"/>
      <c r="U226" s="537"/>
      <c r="V226" s="537"/>
      <c r="W226" s="534"/>
      <c r="X226" s="538"/>
      <c r="Y226" s="538"/>
      <c r="Z226" s="538"/>
      <c r="AA226" s="537"/>
      <c r="AB226" s="537"/>
      <c r="AC226" s="537"/>
      <c r="AD226" s="537"/>
      <c r="AE226" s="537"/>
      <c r="AF226" s="537"/>
      <c r="AG226" s="537"/>
      <c r="AH226" s="537"/>
      <c r="AI226" s="537"/>
    </row>
    <row r="227" spans="1:35" ht="15.75">
      <c r="B227" s="794">
        <v>226</v>
      </c>
      <c r="C227" s="795" t="s">
        <v>197</v>
      </c>
      <c r="D227" s="812"/>
      <c r="E227" s="850" t="s">
        <v>241</v>
      </c>
      <c r="F227" s="790">
        <v>41</v>
      </c>
      <c r="G227" s="791">
        <v>4.84</v>
      </c>
      <c r="H227" s="792">
        <v>4</v>
      </c>
      <c r="I227" s="729">
        <v>24.7</v>
      </c>
      <c r="J227" s="730">
        <v>54.6</v>
      </c>
      <c r="K227" s="731">
        <f t="shared" si="34"/>
        <v>0.45238095238095238</v>
      </c>
      <c r="L227" s="732">
        <f t="shared" si="35"/>
        <v>69.766948176912535</v>
      </c>
      <c r="M227" s="709">
        <v>20</v>
      </c>
      <c r="N227" s="648">
        <f t="shared" si="36"/>
        <v>3.3057851239669422</v>
      </c>
      <c r="O227" s="917">
        <f t="shared" si="37"/>
        <v>3.5475955004127258</v>
      </c>
      <c r="P227" s="651">
        <f t="shared" si="32"/>
        <v>15.060889747953141</v>
      </c>
      <c r="Q227" s="851" t="str">
        <f t="shared" si="38"/>
        <v>13s/22s/R4s/41s/8x(N4R2/N2R4)</v>
      </c>
      <c r="R227" s="538"/>
      <c r="S227" s="537"/>
      <c r="T227" s="537"/>
      <c r="U227" s="537"/>
      <c r="V227" s="537"/>
      <c r="W227" s="538"/>
      <c r="X227" s="538"/>
      <c r="Y227" s="538"/>
      <c r="Z227" s="538"/>
      <c r="AA227" s="537"/>
      <c r="AB227" s="537"/>
      <c r="AC227" s="537"/>
      <c r="AD227" s="537"/>
      <c r="AE227" s="537"/>
      <c r="AF227" s="537"/>
      <c r="AG227" s="537"/>
      <c r="AH227" s="537"/>
      <c r="AI227" s="537"/>
    </row>
    <row r="228" spans="1:35" ht="15.75">
      <c r="B228" s="786">
        <v>227</v>
      </c>
      <c r="C228" s="787" t="s">
        <v>198</v>
      </c>
      <c r="D228" s="786" t="s">
        <v>82</v>
      </c>
      <c r="E228" s="848" t="s">
        <v>83</v>
      </c>
      <c r="F228" s="790">
        <v>38</v>
      </c>
      <c r="G228" s="791">
        <v>5.73</v>
      </c>
      <c r="H228" s="792">
        <v>2</v>
      </c>
      <c r="I228" s="726">
        <v>6.1</v>
      </c>
      <c r="J228" s="727">
        <v>62.9</v>
      </c>
      <c r="K228" s="728">
        <f t="shared" si="34"/>
        <v>9.6979332273449917E-2</v>
      </c>
      <c r="L228" s="681">
        <f t="shared" si="35"/>
        <v>23.198138056318228</v>
      </c>
      <c r="M228" s="691">
        <v>20.8</v>
      </c>
      <c r="N228" s="644">
        <f t="shared" si="36"/>
        <v>3.2809773123909247</v>
      </c>
      <c r="O228" s="916">
        <f t="shared" si="37"/>
        <v>3.7458078581191874</v>
      </c>
      <c r="P228" s="647">
        <f t="shared" si="32"/>
        <v>17.305955622270616</v>
      </c>
      <c r="Q228" s="849" t="str">
        <f t="shared" si="38"/>
        <v>13s/22s/R4s/41s/8x(N4R2/N2R4)</v>
      </c>
      <c r="R228" s="538"/>
      <c r="S228" s="537"/>
      <c r="T228" s="537"/>
      <c r="U228" s="537"/>
      <c r="V228" s="537"/>
      <c r="W228" s="538"/>
      <c r="X228" s="538"/>
      <c r="Y228" s="538"/>
      <c r="Z228" s="538"/>
      <c r="AA228" s="537"/>
      <c r="AB228" s="537"/>
      <c r="AC228" s="537"/>
      <c r="AD228" s="537"/>
      <c r="AE228" s="537"/>
      <c r="AF228" s="537"/>
      <c r="AG228" s="537"/>
      <c r="AH228" s="537"/>
      <c r="AI228" s="537"/>
    </row>
    <row r="229" spans="1:35" ht="15.75">
      <c r="B229" s="794">
        <v>228</v>
      </c>
      <c r="C229" s="795" t="s">
        <v>198</v>
      </c>
      <c r="D229" s="812"/>
      <c r="E229" s="850" t="s">
        <v>241</v>
      </c>
      <c r="F229" s="790">
        <v>38</v>
      </c>
      <c r="G229" s="791">
        <v>5.64</v>
      </c>
      <c r="H229" s="792">
        <v>1</v>
      </c>
      <c r="I229" s="729">
        <v>6.1</v>
      </c>
      <c r="J229" s="730">
        <v>62.9</v>
      </c>
      <c r="K229" s="731">
        <f t="shared" si="34"/>
        <v>9.6979332273449917E-2</v>
      </c>
      <c r="L229" s="732">
        <f t="shared" si="35"/>
        <v>23.0280565988535</v>
      </c>
      <c r="M229" s="689">
        <v>20.8</v>
      </c>
      <c r="N229" s="648">
        <f t="shared" si="36"/>
        <v>3.5106382978723407</v>
      </c>
      <c r="O229" s="917">
        <f t="shared" si="37"/>
        <v>2.2181837860375753</v>
      </c>
      <c r="P229" s="651">
        <f t="shared" si="32"/>
        <v>16.949525067092587</v>
      </c>
      <c r="Q229" s="851" t="str">
        <f t="shared" si="38"/>
        <v>13s/22s/R4s/41s/8x(N4R2/N2R4)</v>
      </c>
      <c r="R229" s="538"/>
      <c r="S229" s="537"/>
      <c r="T229" s="537"/>
      <c r="U229" s="537"/>
      <c r="V229" s="537"/>
      <c r="W229" s="538"/>
      <c r="X229" s="538"/>
      <c r="Y229" s="538"/>
      <c r="Z229" s="538"/>
      <c r="AA229" s="537"/>
      <c r="AB229" s="537"/>
      <c r="AC229" s="537"/>
      <c r="AD229" s="537"/>
      <c r="AE229" s="537"/>
      <c r="AF229" s="537"/>
      <c r="AG229" s="537"/>
      <c r="AH229" s="537"/>
      <c r="AI229" s="537"/>
    </row>
    <row r="230" spans="1:35" ht="15.75">
      <c r="B230" s="786">
        <v>229</v>
      </c>
      <c r="C230" s="787" t="s">
        <v>199</v>
      </c>
      <c r="D230" s="786" t="s">
        <v>82</v>
      </c>
      <c r="E230" s="848" t="s">
        <v>83</v>
      </c>
      <c r="F230" s="790">
        <v>39</v>
      </c>
      <c r="G230" s="791">
        <v>5.25</v>
      </c>
      <c r="H230" s="792">
        <v>0</v>
      </c>
      <c r="I230" s="736">
        <v>16</v>
      </c>
      <c r="J230" s="727">
        <v>130.5</v>
      </c>
      <c r="K230" s="728">
        <f t="shared" si="34"/>
        <v>0.12260536398467432</v>
      </c>
      <c r="L230" s="681">
        <f t="shared" si="35"/>
        <v>46.676197360110649</v>
      </c>
      <c r="M230" s="573">
        <v>23</v>
      </c>
      <c r="N230" s="644">
        <f t="shared" si="36"/>
        <v>4.3809523809523814</v>
      </c>
      <c r="O230" s="916">
        <f t="shared" si="37"/>
        <v>0.19823776795393488</v>
      </c>
      <c r="P230" s="647">
        <f t="shared" si="32"/>
        <v>15.75</v>
      </c>
      <c r="Q230" s="849" t="str">
        <f t="shared" si="38"/>
        <v>13s/22s/R4s/41s(N4,R1/N2,R2)</v>
      </c>
      <c r="R230" s="538"/>
      <c r="S230" s="537"/>
      <c r="T230" s="537"/>
      <c r="U230" s="537"/>
      <c r="V230" s="537"/>
      <c r="W230" s="538"/>
      <c r="X230" s="538"/>
      <c r="Y230" s="538"/>
      <c r="Z230" s="538"/>
      <c r="AA230" s="537"/>
      <c r="AB230" s="537"/>
      <c r="AC230" s="537"/>
      <c r="AD230" s="537"/>
      <c r="AE230" s="537"/>
      <c r="AF230" s="537"/>
      <c r="AG230" s="537"/>
      <c r="AH230" s="537"/>
      <c r="AI230" s="537"/>
    </row>
    <row r="231" spans="1:35" ht="15.75">
      <c r="B231" s="794">
        <v>230</v>
      </c>
      <c r="C231" s="795" t="s">
        <v>199</v>
      </c>
      <c r="D231" s="794"/>
      <c r="E231" s="850" t="s">
        <v>241</v>
      </c>
      <c r="F231" s="790">
        <v>39</v>
      </c>
      <c r="G231" s="791">
        <v>4.42</v>
      </c>
      <c r="H231" s="792">
        <v>1</v>
      </c>
      <c r="I231" s="737">
        <v>16</v>
      </c>
      <c r="J231" s="730">
        <v>130.5</v>
      </c>
      <c r="K231" s="731">
        <f t="shared" si="34"/>
        <v>0.12260536398467432</v>
      </c>
      <c r="L231" s="732">
        <f t="shared" si="35"/>
        <v>46.010882065876551</v>
      </c>
      <c r="M231" s="574">
        <v>23</v>
      </c>
      <c r="N231" s="648">
        <f t="shared" si="36"/>
        <v>4.9773755656108598</v>
      </c>
      <c r="O231" s="917">
        <f t="shared" si="37"/>
        <v>2.5317401007252105E-2</v>
      </c>
      <c r="P231" s="651">
        <f t="shared" si="32"/>
        <v>13.297653928419104</v>
      </c>
      <c r="Q231" s="851" t="str">
        <f>IF(N231&gt;=6,"13s(N2,R1)",(IF(N231&gt;=6,"13s(N2,R1)",IF(N231&gt;=5,"13s/22s/R4s(N2,R1)",IF(N231&gt;=4,"13s/22s/R4s/41s(N4,R1/N2,R2)",IF(N231&gt;=3,"13s/22s/R4s/41s/8x(N4R2/N2R4)",IF(N231&gt;=2,"13s/22s/R4s/41s/10x(N5R2/N2R5)","Unaceptable")))))))</f>
        <v>13s/22s/R4s/41s(N4,R1/N2,R2)</v>
      </c>
      <c r="R231" s="538"/>
      <c r="S231" s="537"/>
      <c r="T231" s="537"/>
      <c r="U231" s="537"/>
      <c r="V231" s="537"/>
      <c r="W231" s="538"/>
      <c r="X231" s="538"/>
      <c r="Y231" s="538"/>
      <c r="Z231" s="538"/>
      <c r="AA231" s="537"/>
      <c r="AB231" s="537"/>
      <c r="AC231" s="537"/>
      <c r="AD231" s="537"/>
      <c r="AE231" s="537"/>
      <c r="AF231" s="537"/>
      <c r="AG231" s="537"/>
      <c r="AH231" s="537"/>
      <c r="AI231" s="537"/>
    </row>
    <row r="232" spans="1:35" ht="15.75">
      <c r="B232" s="786">
        <v>231</v>
      </c>
      <c r="C232" s="787" t="s">
        <v>200</v>
      </c>
      <c r="D232" s="786" t="s">
        <v>82</v>
      </c>
      <c r="E232" s="848" t="s">
        <v>83</v>
      </c>
      <c r="F232" s="790">
        <v>40</v>
      </c>
      <c r="G232" s="791">
        <v>4.83</v>
      </c>
      <c r="H232" s="792">
        <v>2</v>
      </c>
      <c r="I232" s="726">
        <v>12.7</v>
      </c>
      <c r="J232" s="727">
        <v>55.6</v>
      </c>
      <c r="K232" s="728">
        <f t="shared" si="34"/>
        <v>0.22841726618705033</v>
      </c>
      <c r="L232" s="681">
        <f t="shared" si="35"/>
        <v>37.662500348224363</v>
      </c>
      <c r="M232" s="666">
        <v>24</v>
      </c>
      <c r="N232" s="644">
        <f t="shared" si="36"/>
        <v>4.5548654244306421</v>
      </c>
      <c r="O232" s="916">
        <f t="shared" si="37"/>
        <v>0.11258076496736269</v>
      </c>
      <c r="P232" s="647">
        <f t="shared" si="32"/>
        <v>14.627375020829952</v>
      </c>
      <c r="Q232" s="849" t="str">
        <f t="shared" si="38"/>
        <v>13s/22s/R4s/41s(N4,R1/N2,R2)</v>
      </c>
      <c r="R232" s="538"/>
      <c r="S232" s="537"/>
      <c r="T232" s="537"/>
      <c r="U232" s="537"/>
      <c r="V232" s="537"/>
      <c r="W232" s="538"/>
      <c r="X232" s="538"/>
      <c r="Y232" s="538"/>
      <c r="Z232" s="538"/>
      <c r="AA232" s="537"/>
      <c r="AB232" s="537"/>
      <c r="AC232" s="537"/>
      <c r="AD232" s="537"/>
      <c r="AE232" s="537"/>
      <c r="AF232" s="537"/>
      <c r="AG232" s="537"/>
      <c r="AH232" s="537"/>
      <c r="AI232" s="537"/>
    </row>
    <row r="233" spans="1:35" ht="15.75">
      <c r="A233" s="530"/>
      <c r="B233" s="794">
        <v>232</v>
      </c>
      <c r="C233" s="795" t="s">
        <v>200</v>
      </c>
      <c r="D233" s="796"/>
      <c r="E233" s="850" t="s">
        <v>241</v>
      </c>
      <c r="F233" s="790">
        <v>40</v>
      </c>
      <c r="G233" s="791">
        <v>4.7699999999999996</v>
      </c>
      <c r="H233" s="792">
        <v>1</v>
      </c>
      <c r="I233" s="729">
        <v>12.7</v>
      </c>
      <c r="J233" s="730">
        <v>55.6</v>
      </c>
      <c r="K233" s="731">
        <f t="shared" si="34"/>
        <v>0.22841726618705033</v>
      </c>
      <c r="L233" s="732">
        <f t="shared" si="35"/>
        <v>37.603702068812318</v>
      </c>
      <c r="M233" s="667">
        <v>24</v>
      </c>
      <c r="N233" s="648">
        <f t="shared" si="36"/>
        <v>4.8218029350104823</v>
      </c>
      <c r="O233" s="917">
        <f t="shared" si="37"/>
        <v>4.4718918297981247E-2</v>
      </c>
      <c r="P233" s="651">
        <f t="shared" si="32"/>
        <v>14.344898047738088</v>
      </c>
      <c r="Q233" s="851" t="str">
        <f t="shared" si="38"/>
        <v>13s/22s/R4s/41s(N4,R1/N2,R2)</v>
      </c>
      <c r="R233" s="538"/>
      <c r="S233" s="537"/>
      <c r="T233" s="537"/>
      <c r="U233" s="537"/>
      <c r="V233" s="537"/>
      <c r="W233" s="538"/>
      <c r="X233" s="538"/>
      <c r="Y233" s="538"/>
      <c r="Z233" s="538"/>
      <c r="AA233" s="537"/>
      <c r="AB233" s="537"/>
      <c r="AC233" s="537"/>
      <c r="AD233" s="537"/>
      <c r="AE233" s="537"/>
      <c r="AF233" s="537"/>
      <c r="AG233" s="537"/>
      <c r="AH233" s="537"/>
      <c r="AI233" s="537"/>
    </row>
    <row r="234" spans="1:35" ht="15.75">
      <c r="B234" s="786">
        <v>233</v>
      </c>
      <c r="C234" s="787" t="s">
        <v>201</v>
      </c>
      <c r="D234" s="786" t="s">
        <v>82</v>
      </c>
      <c r="E234" s="848" t="s">
        <v>83</v>
      </c>
      <c r="F234" s="790">
        <v>42</v>
      </c>
      <c r="G234" s="791">
        <v>4.01</v>
      </c>
      <c r="H234" s="792">
        <v>1</v>
      </c>
      <c r="I234" s="726">
        <v>18.100000000000001</v>
      </c>
      <c r="J234" s="727">
        <v>72.400000000000006</v>
      </c>
      <c r="K234" s="728">
        <f t="shared" si="34"/>
        <v>0.25</v>
      </c>
      <c r="L234" s="681">
        <f t="shared" si="35"/>
        <v>51.387155752386221</v>
      </c>
      <c r="M234" s="596">
        <v>25</v>
      </c>
      <c r="N234" s="644">
        <f t="shared" si="36"/>
        <v>5.9850374064837908</v>
      </c>
      <c r="O234" s="916">
        <f t="shared" si="37"/>
        <v>3.6450572173940543E-4</v>
      </c>
      <c r="P234" s="647">
        <f t="shared" si="32"/>
        <v>12.071491208628698</v>
      </c>
      <c r="Q234" s="849" t="str">
        <f t="shared" si="38"/>
        <v>13s/22s/R4s(N2,R1)</v>
      </c>
      <c r="R234" s="538"/>
      <c r="S234" s="537"/>
      <c r="T234" s="537"/>
      <c r="U234" s="537"/>
      <c r="V234" s="537"/>
      <c r="W234" s="538"/>
      <c r="X234" s="538"/>
      <c r="Y234" s="538"/>
      <c r="Z234" s="538"/>
      <c r="AA234" s="537"/>
      <c r="AB234" s="537"/>
      <c r="AC234" s="537"/>
      <c r="AD234" s="537"/>
      <c r="AE234" s="537"/>
      <c r="AF234" s="537"/>
      <c r="AG234" s="537"/>
      <c r="AH234" s="537"/>
      <c r="AI234" s="537"/>
    </row>
    <row r="235" spans="1:35" ht="15.75">
      <c r="B235" s="794">
        <v>234</v>
      </c>
      <c r="C235" s="795" t="s">
        <v>201</v>
      </c>
      <c r="D235" s="796"/>
      <c r="E235" s="850" t="s">
        <v>241</v>
      </c>
      <c r="F235" s="790">
        <v>41</v>
      </c>
      <c r="G235" s="791">
        <v>3.57</v>
      </c>
      <c r="H235" s="792">
        <v>1</v>
      </c>
      <c r="I235" s="729">
        <v>18.100000000000001</v>
      </c>
      <c r="J235" s="730">
        <v>72.400000000000006</v>
      </c>
      <c r="K235" s="731">
        <f t="shared" si="34"/>
        <v>0.25</v>
      </c>
      <c r="L235" s="732">
        <f t="shared" si="35"/>
        <v>51.137215095075341</v>
      </c>
      <c r="M235" s="596">
        <v>25</v>
      </c>
      <c r="N235" s="648">
        <f t="shared" si="36"/>
        <v>6.7226890756302522</v>
      </c>
      <c r="O235" s="917">
        <f t="shared" si="37"/>
        <v>8.8171673962023078E-6</v>
      </c>
      <c r="P235" s="651">
        <f t="shared" si="32"/>
        <v>10.756584030257933</v>
      </c>
      <c r="Q235" s="851" t="str">
        <f t="shared" si="38"/>
        <v>13s(N2,R1)</v>
      </c>
      <c r="R235" s="538"/>
      <c r="S235" s="537"/>
      <c r="T235" s="537"/>
      <c r="U235" s="537"/>
      <c r="V235" s="537"/>
      <c r="W235" s="534"/>
      <c r="X235" s="538"/>
      <c r="Y235" s="538"/>
      <c r="Z235" s="538"/>
      <c r="AA235" s="537"/>
      <c r="AB235" s="537"/>
      <c r="AC235" s="537"/>
      <c r="AD235" s="537"/>
      <c r="AE235" s="537"/>
      <c r="AF235" s="537"/>
      <c r="AG235" s="537"/>
      <c r="AH235" s="537"/>
      <c r="AI235" s="537"/>
    </row>
    <row r="236" spans="1:35" ht="15.75">
      <c r="B236" s="786">
        <v>235</v>
      </c>
      <c r="C236" s="787" t="s">
        <v>202</v>
      </c>
      <c r="D236" s="786" t="s">
        <v>82</v>
      </c>
      <c r="E236" s="848" t="s">
        <v>83</v>
      </c>
      <c r="F236" s="790">
        <v>39</v>
      </c>
      <c r="G236" s="791">
        <v>3.53</v>
      </c>
      <c r="H236" s="792">
        <v>3</v>
      </c>
      <c r="I236" s="726">
        <v>22.2</v>
      </c>
      <c r="J236" s="727">
        <v>31.1</v>
      </c>
      <c r="K236" s="728">
        <f t="shared" si="34"/>
        <v>0.7138263665594855</v>
      </c>
      <c r="L236" s="681">
        <f>SQRT(POWER(G236,2)+POWER(I236,2))*1.96*SQRT(2)</f>
        <v>62.308329097160033</v>
      </c>
      <c r="M236" s="691">
        <v>27.9</v>
      </c>
      <c r="N236" s="644">
        <f>(M236-H236)/G236</f>
        <v>7.0538243626062327</v>
      </c>
      <c r="O236" s="916">
        <f t="shared" si="37"/>
        <v>1.3974315593578979E-6</v>
      </c>
      <c r="P236" s="647">
        <f>SQRT(POWER(3,2)*POWER(G236,2)+POWER(H236,2))</f>
        <v>11.006729759560738</v>
      </c>
      <c r="Q236" s="849" t="str">
        <f t="shared" si="38"/>
        <v>13s(N2,R1)</v>
      </c>
      <c r="R236" s="538"/>
      <c r="S236" s="537"/>
      <c r="T236" s="537"/>
      <c r="U236" s="537"/>
      <c r="V236" s="537"/>
      <c r="W236" s="534"/>
      <c r="X236" s="538"/>
      <c r="Y236" s="538"/>
      <c r="Z236" s="538"/>
      <c r="AA236" s="537"/>
      <c r="AB236" s="537"/>
      <c r="AC236" s="537"/>
      <c r="AD236" s="537"/>
      <c r="AE236" s="537"/>
      <c r="AF236" s="537"/>
      <c r="AG236" s="537"/>
      <c r="AH236" s="537"/>
      <c r="AI236" s="537"/>
    </row>
    <row r="237" spans="1:35" ht="15.75">
      <c r="B237" s="794">
        <v>236</v>
      </c>
      <c r="C237" s="795" t="s">
        <v>202</v>
      </c>
      <c r="D237" s="796"/>
      <c r="E237" s="850" t="s">
        <v>241</v>
      </c>
      <c r="F237" s="790">
        <v>39</v>
      </c>
      <c r="G237" s="791">
        <v>3.49</v>
      </c>
      <c r="H237" s="792">
        <v>1</v>
      </c>
      <c r="I237" s="733">
        <v>22.2</v>
      </c>
      <c r="J237" s="734">
        <v>31.1</v>
      </c>
      <c r="K237" s="735">
        <f t="shared" si="34"/>
        <v>0.7138263665594855</v>
      </c>
      <c r="L237" s="683">
        <f t="shared" si="35"/>
        <v>62.291014057566926</v>
      </c>
      <c r="M237" s="687">
        <v>27.9</v>
      </c>
      <c r="N237" s="678">
        <f t="shared" si="36"/>
        <v>7.707736389684813</v>
      </c>
      <c r="O237" s="917">
        <f t="shared" si="37"/>
        <v>2.6876612047033177E-8</v>
      </c>
      <c r="P237" s="651">
        <f t="shared" si="32"/>
        <v>10.517647075273063</v>
      </c>
      <c r="Q237" s="856" t="str">
        <f t="shared" si="38"/>
        <v>13s(N2,R1)</v>
      </c>
      <c r="R237" s="538"/>
      <c r="S237" s="537"/>
      <c r="T237" s="537"/>
      <c r="U237" s="537"/>
      <c r="V237" s="537"/>
      <c r="W237" s="534"/>
      <c r="X237" s="538"/>
      <c r="Y237" s="538"/>
      <c r="Z237" s="538"/>
      <c r="AA237" s="537"/>
      <c r="AB237" s="537"/>
      <c r="AC237" s="537"/>
      <c r="AD237" s="537"/>
      <c r="AE237" s="537"/>
      <c r="AF237" s="537"/>
      <c r="AG237" s="537"/>
      <c r="AH237" s="537"/>
      <c r="AI237" s="537"/>
    </row>
    <row r="238" spans="1:35" ht="15.75">
      <c r="B238" s="786">
        <v>237</v>
      </c>
      <c r="C238" s="787" t="s">
        <v>203</v>
      </c>
      <c r="D238" s="786" t="s">
        <v>82</v>
      </c>
      <c r="E238" s="848" t="s">
        <v>83</v>
      </c>
      <c r="F238" s="790">
        <v>39</v>
      </c>
      <c r="G238" s="791">
        <v>3.14</v>
      </c>
      <c r="H238" s="792">
        <v>2</v>
      </c>
      <c r="I238" s="934"/>
      <c r="J238" s="935"/>
      <c r="K238" s="935"/>
      <c r="L238" s="935"/>
      <c r="M238" s="935"/>
      <c r="N238" s="935"/>
      <c r="O238" s="911"/>
      <c r="P238" s="921">
        <f t="shared" si="32"/>
        <v>9.6299740394250293</v>
      </c>
      <c r="Q238" s="878"/>
      <c r="R238" s="538"/>
      <c r="S238" s="537"/>
      <c r="T238" s="537"/>
      <c r="U238" s="537"/>
      <c r="V238" s="537"/>
      <c r="W238" s="534"/>
      <c r="X238" s="538"/>
      <c r="Y238" s="538"/>
      <c r="Z238" s="538"/>
      <c r="AA238" s="537"/>
      <c r="AB238" s="537"/>
      <c r="AC238" s="537"/>
      <c r="AD238" s="537"/>
      <c r="AE238" s="537"/>
      <c r="AF238" s="537"/>
      <c r="AG238" s="537"/>
      <c r="AH238" s="537"/>
      <c r="AI238" s="537"/>
    </row>
    <row r="239" spans="1:35" ht="15.75">
      <c r="B239" s="794">
        <v>238</v>
      </c>
      <c r="C239" s="795" t="s">
        <v>203</v>
      </c>
      <c r="D239" s="796"/>
      <c r="E239" s="850" t="s">
        <v>241</v>
      </c>
      <c r="F239" s="790">
        <v>38</v>
      </c>
      <c r="G239" s="791">
        <v>3.72</v>
      </c>
      <c r="H239" s="792">
        <v>2</v>
      </c>
      <c r="I239" s="936" t="s">
        <v>39</v>
      </c>
      <c r="J239" s="937"/>
      <c r="K239" s="937"/>
      <c r="L239" s="937"/>
      <c r="M239" s="937"/>
      <c r="N239" s="937"/>
      <c r="O239" s="909"/>
      <c r="P239" s="922">
        <f t="shared" si="32"/>
        <v>11.337795200125994</v>
      </c>
      <c r="Q239" s="879" t="s">
        <v>39</v>
      </c>
      <c r="R239" s="538"/>
      <c r="S239" s="537"/>
      <c r="T239" s="537"/>
      <c r="U239" s="537"/>
      <c r="V239" s="537"/>
      <c r="W239" s="534"/>
      <c r="X239" s="538"/>
      <c r="Y239" s="538"/>
      <c r="Z239" s="538"/>
      <c r="AA239" s="537"/>
      <c r="AB239" s="537"/>
      <c r="AC239" s="537"/>
      <c r="AD239" s="537"/>
      <c r="AE239" s="537"/>
      <c r="AF239" s="537"/>
      <c r="AG239" s="537"/>
      <c r="AH239" s="537"/>
      <c r="AI239" s="537"/>
    </row>
    <row r="240" spans="1:35" ht="15.75">
      <c r="B240" s="786">
        <v>239</v>
      </c>
      <c r="C240" s="787" t="s">
        <v>204</v>
      </c>
      <c r="D240" s="786" t="s">
        <v>82</v>
      </c>
      <c r="E240" s="848" t="s">
        <v>83</v>
      </c>
      <c r="F240" s="790">
        <v>39</v>
      </c>
      <c r="G240" s="791">
        <v>2.16</v>
      </c>
      <c r="H240" s="792">
        <v>0</v>
      </c>
      <c r="I240" s="733"/>
      <c r="J240" s="733"/>
      <c r="K240" s="741"/>
      <c r="L240" s="742"/>
      <c r="M240" s="739">
        <v>15</v>
      </c>
      <c r="N240" s="678">
        <f t="shared" ref="N240:N243" si="39">(M240-H240)/G240</f>
        <v>6.9444444444444438</v>
      </c>
      <c r="O240" s="916">
        <f t="shared" ref="O240:O243" si="40" xml:space="preserve"> ((1-NORMSDIST(N240-1.5))*1000000)/10000</f>
        <v>2.5983659779349466E-6</v>
      </c>
      <c r="P240" s="647">
        <f t="shared" si="32"/>
        <v>6.48</v>
      </c>
      <c r="Q240" s="856" t="str">
        <f>IF(N240&gt;=6,"13s(N2,R1)",(IF(N240&gt;=6,"13s(N2,R1)",IF(N240&gt;=5,"13s/22s/R4s(N2,R1)",IF(N240&gt;=4,"13s/22s/R4s/41s(N4,R1/N2,R2)",IF(N240&gt;=3,"13s/22s/R4s/41s/8x(N4R2/N2R4)",IF(N240&gt;=2,"13s/22s/R4s/41s/10x(N5R2/N2R5)","Unaceptable")))))))</f>
        <v>13s(N2,R1)</v>
      </c>
      <c r="R240" s="538"/>
      <c r="S240" s="537"/>
      <c r="T240" s="537"/>
      <c r="U240" s="537"/>
      <c r="V240" s="537"/>
      <c r="W240" s="534"/>
      <c r="X240" s="538"/>
      <c r="Y240" s="538"/>
      <c r="Z240" s="538"/>
      <c r="AA240" s="537"/>
      <c r="AB240" s="537"/>
      <c r="AC240" s="537"/>
      <c r="AD240" s="537"/>
      <c r="AE240" s="537"/>
      <c r="AF240" s="537"/>
      <c r="AG240" s="537"/>
      <c r="AH240" s="537"/>
      <c r="AI240" s="537"/>
    </row>
    <row r="241" spans="2:35" ht="15.75">
      <c r="B241" s="794">
        <v>240</v>
      </c>
      <c r="C241" s="795" t="s">
        <v>204</v>
      </c>
      <c r="D241" s="796"/>
      <c r="E241" s="850" t="s">
        <v>241</v>
      </c>
      <c r="F241" s="790">
        <v>39</v>
      </c>
      <c r="G241" s="791">
        <v>3.18</v>
      </c>
      <c r="H241" s="792">
        <v>0</v>
      </c>
      <c r="I241" s="937" t="s">
        <v>39</v>
      </c>
      <c r="J241" s="937"/>
      <c r="K241" s="937"/>
      <c r="L241" s="938"/>
      <c r="M241" s="740">
        <v>15</v>
      </c>
      <c r="N241" s="648">
        <f t="shared" si="39"/>
        <v>4.7169811320754711</v>
      </c>
      <c r="O241" s="917">
        <f t="shared" si="40"/>
        <v>6.4773558996855662E-2</v>
      </c>
      <c r="P241" s="651">
        <f t="shared" si="32"/>
        <v>9.5400000000000009</v>
      </c>
      <c r="Q241" s="856" t="str">
        <f>IF(N241&gt;=6,"13s(N2,R1)",(IF(N241&gt;=6,"13s(N2,R1)",IF(N241&gt;=5,"13s/22s/R4s(N2,R1)",IF(N241&gt;=4,"13s/22s/R4s/41s(N4,R1/N2,R2)",IF(N241&gt;=3,"13s/22s/R4s/41s/8x(N4R2/N2R4)",IF(N241&gt;=2,"13s/22s/R4s/41s/10x(N5R2/N2R5)","Unaceptable")))))))</f>
        <v>13s/22s/R4s/41s(N4,R1/N2,R2)</v>
      </c>
      <c r="R241" s="538"/>
      <c r="S241" s="537"/>
      <c r="T241" s="537"/>
      <c r="U241" s="537"/>
      <c r="V241" s="537"/>
      <c r="W241" s="534"/>
      <c r="X241" s="538"/>
      <c r="Y241" s="538"/>
      <c r="Z241" s="538"/>
      <c r="AA241" s="537"/>
      <c r="AB241" s="537"/>
      <c r="AC241" s="537"/>
      <c r="AD241" s="537"/>
      <c r="AE241" s="537"/>
      <c r="AF241" s="537"/>
      <c r="AG241" s="537"/>
      <c r="AH241" s="537"/>
      <c r="AI241" s="537"/>
    </row>
    <row r="242" spans="2:35" ht="15.75">
      <c r="B242" s="786">
        <v>241</v>
      </c>
      <c r="C242" s="787" t="s">
        <v>205</v>
      </c>
      <c r="D242" s="786" t="s">
        <v>82</v>
      </c>
      <c r="E242" s="848" t="s">
        <v>83</v>
      </c>
      <c r="F242" s="790">
        <v>38</v>
      </c>
      <c r="G242" s="791">
        <v>3.28</v>
      </c>
      <c r="H242" s="792">
        <v>0</v>
      </c>
      <c r="I242" s="733"/>
      <c r="J242" s="733"/>
      <c r="K242" s="741"/>
      <c r="L242" s="742"/>
      <c r="M242" s="743">
        <v>10</v>
      </c>
      <c r="N242" s="678">
        <f t="shared" si="39"/>
        <v>3.0487804878048781</v>
      </c>
      <c r="O242" s="916">
        <f t="shared" si="40"/>
        <v>6.0717248813703995</v>
      </c>
      <c r="P242" s="647">
        <f t="shared" si="32"/>
        <v>9.84</v>
      </c>
      <c r="Q242" s="849" t="str">
        <f>IF(N242&gt;=6,"13s(N2,R1)",(IF(N242&gt;=6,"13s(N2,R1)",IF(N242&gt;=5,"13s/22s/R4s(N2,R1)",IF(N242&gt;=4,"13s/22s/R4s/41s(N4,R1/N2,R2)",IF(N242&gt;=3,"13s/22s/R4s/41s/8x(N4R2/N2R4)",IF(N242&gt;=2,"13s/22s/R4s/41s/10x(N5R2/N2R5)","Unaceptable")))))))</f>
        <v>13s/22s/R4s/41s/8x(N4R2/N2R4)</v>
      </c>
      <c r="R242" s="538"/>
      <c r="S242" s="537"/>
      <c r="T242" s="537"/>
      <c r="U242" s="537"/>
      <c r="V242" s="537"/>
      <c r="W242" s="534"/>
      <c r="X242" s="538"/>
      <c r="Y242" s="538"/>
      <c r="Z242" s="538"/>
      <c r="AA242" s="537"/>
      <c r="AB242" s="537"/>
      <c r="AC242" s="537"/>
      <c r="AD242" s="537"/>
      <c r="AE242" s="537"/>
      <c r="AF242" s="537"/>
      <c r="AG242" s="537"/>
      <c r="AH242" s="537"/>
      <c r="AI242" s="537"/>
    </row>
    <row r="243" spans="2:35" ht="15.75">
      <c r="B243" s="794">
        <v>242</v>
      </c>
      <c r="C243" s="795" t="s">
        <v>205</v>
      </c>
      <c r="D243" s="796"/>
      <c r="E243" s="850" t="s">
        <v>241</v>
      </c>
      <c r="F243" s="790">
        <v>38</v>
      </c>
      <c r="G243" s="791">
        <v>3.93</v>
      </c>
      <c r="H243" s="792">
        <v>0</v>
      </c>
      <c r="I243" s="948" t="s">
        <v>39</v>
      </c>
      <c r="J243" s="948"/>
      <c r="K243" s="948"/>
      <c r="L243" s="949"/>
      <c r="M243" s="739">
        <v>10</v>
      </c>
      <c r="N243" s="678">
        <f t="shared" si="39"/>
        <v>2.5445292620865141</v>
      </c>
      <c r="O243" s="917">
        <f t="shared" si="40"/>
        <v>14.812029401609927</v>
      </c>
      <c r="P243" s="651">
        <f t="shared" si="32"/>
        <v>11.79</v>
      </c>
      <c r="Q243" s="856" t="str">
        <f>IF(N243&gt;=6,"13s(N2,R1)",(IF(N243&gt;=6,"13s(N2,R1)",IF(N243&gt;=5,"13s/22s/R4s(N2,R1)",IF(N243&gt;=4,"13s/22s/R4s/41s(N4,R1/N2,R2)",IF(N243&gt;=3,"13s/22s/R4s/41s/8x(N4R2/N2R4)",IF(N243&gt;=2,"13s/22s/R4s/41s/10x(N5R2/N2R5)","Unaceptable")))))))</f>
        <v>13s/22s/R4s/41s/10x(N5R2/N2R5)</v>
      </c>
      <c r="R243" s="538"/>
      <c r="S243" s="537"/>
      <c r="T243" s="537"/>
      <c r="U243" s="537"/>
      <c r="V243" s="537"/>
      <c r="W243" s="534"/>
      <c r="X243" s="538"/>
      <c r="Y243" s="538"/>
      <c r="Z243" s="538"/>
      <c r="AA243" s="537"/>
      <c r="AB243" s="537"/>
      <c r="AC243" s="537"/>
      <c r="AD243" s="537"/>
      <c r="AE243" s="537"/>
      <c r="AF243" s="537"/>
      <c r="AG243" s="537"/>
      <c r="AH243" s="537"/>
      <c r="AI243" s="537"/>
    </row>
    <row r="244" spans="2:35" ht="15.75">
      <c r="B244" s="786">
        <v>243</v>
      </c>
      <c r="C244" s="787" t="s">
        <v>206</v>
      </c>
      <c r="D244" s="786" t="s">
        <v>82</v>
      </c>
      <c r="E244" s="848" t="s">
        <v>70</v>
      </c>
      <c r="F244" s="790">
        <v>42</v>
      </c>
      <c r="G244" s="791">
        <v>3.08</v>
      </c>
      <c r="H244" s="792">
        <v>1</v>
      </c>
      <c r="I244" s="934"/>
      <c r="J244" s="935"/>
      <c r="K244" s="935"/>
      <c r="L244" s="935"/>
      <c r="M244" s="935"/>
      <c r="N244" s="935"/>
      <c r="O244" s="911"/>
      <c r="P244" s="921">
        <f t="shared" si="32"/>
        <v>9.2939550246383273</v>
      </c>
      <c r="Q244" s="878"/>
      <c r="R244" s="538"/>
      <c r="S244" s="537"/>
      <c r="T244" s="537"/>
      <c r="U244" s="537"/>
      <c r="V244" s="537"/>
      <c r="W244" s="534"/>
      <c r="X244" s="538"/>
      <c r="Y244" s="538"/>
      <c r="Z244" s="538"/>
      <c r="AA244" s="537"/>
      <c r="AB244" s="537"/>
      <c r="AC244" s="537"/>
      <c r="AD244" s="537"/>
      <c r="AE244" s="537"/>
      <c r="AF244" s="537"/>
      <c r="AG244" s="537"/>
      <c r="AH244" s="537"/>
      <c r="AI244" s="537"/>
    </row>
    <row r="245" spans="2:35" ht="15.75">
      <c r="B245" s="794">
        <v>244</v>
      </c>
      <c r="C245" s="795" t="s">
        <v>206</v>
      </c>
      <c r="D245" s="796"/>
      <c r="E245" s="850" t="s">
        <v>71</v>
      </c>
      <c r="F245" s="790">
        <v>42</v>
      </c>
      <c r="G245" s="791">
        <v>2.2400000000000002</v>
      </c>
      <c r="H245" s="792">
        <v>1</v>
      </c>
      <c r="I245" s="936" t="s">
        <v>39</v>
      </c>
      <c r="J245" s="937"/>
      <c r="K245" s="937"/>
      <c r="L245" s="937"/>
      <c r="M245" s="937"/>
      <c r="N245" s="937"/>
      <c r="O245" s="909"/>
      <c r="P245" s="922">
        <f t="shared" si="32"/>
        <v>6.7939973506029574</v>
      </c>
      <c r="Q245" s="879" t="s">
        <v>39</v>
      </c>
      <c r="R245" s="538"/>
      <c r="S245" s="537"/>
      <c r="T245" s="537"/>
      <c r="U245" s="537"/>
      <c r="V245" s="537"/>
      <c r="W245" s="534"/>
      <c r="X245" s="538"/>
      <c r="Y245" s="538"/>
      <c r="Z245" s="538"/>
      <c r="AA245" s="537"/>
      <c r="AB245" s="537"/>
      <c r="AC245" s="537"/>
      <c r="AD245" s="537"/>
      <c r="AE245" s="537"/>
      <c r="AF245" s="537"/>
      <c r="AG245" s="537"/>
      <c r="AH245" s="537"/>
      <c r="AI245" s="537"/>
    </row>
    <row r="246" spans="2:35" ht="15.75">
      <c r="B246" s="786">
        <v>245</v>
      </c>
      <c r="C246" s="787" t="s">
        <v>207</v>
      </c>
      <c r="D246" s="786" t="s">
        <v>82</v>
      </c>
      <c r="E246" s="848" t="s">
        <v>90</v>
      </c>
      <c r="F246" s="790">
        <v>44</v>
      </c>
      <c r="G246" s="791">
        <v>3.97</v>
      </c>
      <c r="H246" s="792">
        <v>2</v>
      </c>
      <c r="I246" s="934"/>
      <c r="J246" s="935"/>
      <c r="K246" s="935"/>
      <c r="L246" s="935"/>
      <c r="M246" s="935"/>
      <c r="N246" s="935"/>
      <c r="O246" s="911"/>
      <c r="P246" s="921">
        <f t="shared" si="32"/>
        <v>12.076758671100455</v>
      </c>
      <c r="Q246" s="888"/>
      <c r="R246" s="538"/>
      <c r="S246" s="537"/>
      <c r="T246" s="537"/>
      <c r="U246" s="537"/>
      <c r="V246" s="537"/>
      <c r="W246" s="534"/>
      <c r="X246" s="538"/>
      <c r="Y246" s="538"/>
      <c r="Z246" s="538"/>
      <c r="AA246" s="537"/>
      <c r="AB246" s="537"/>
      <c r="AC246" s="537"/>
      <c r="AD246" s="537"/>
      <c r="AE246" s="537"/>
      <c r="AF246" s="537"/>
      <c r="AG246" s="537"/>
      <c r="AH246" s="537"/>
      <c r="AI246" s="537"/>
    </row>
    <row r="247" spans="2:35" ht="15.75">
      <c r="B247" s="794">
        <v>246</v>
      </c>
      <c r="C247" s="795" t="s">
        <v>207</v>
      </c>
      <c r="D247" s="796"/>
      <c r="E247" s="850" t="s">
        <v>91</v>
      </c>
      <c r="F247" s="790">
        <v>43</v>
      </c>
      <c r="G247" s="791">
        <v>4.6500000000000004</v>
      </c>
      <c r="H247" s="792">
        <v>3</v>
      </c>
      <c r="I247" s="936" t="s">
        <v>39</v>
      </c>
      <c r="J247" s="937"/>
      <c r="K247" s="937"/>
      <c r="L247" s="937"/>
      <c r="M247" s="937"/>
      <c r="N247" s="937"/>
      <c r="O247" s="909"/>
      <c r="P247" s="922">
        <f t="shared" si="32"/>
        <v>14.26893478855377</v>
      </c>
      <c r="Q247" s="879" t="s">
        <v>39</v>
      </c>
      <c r="R247" s="538"/>
      <c r="S247" s="537"/>
      <c r="T247" s="537"/>
      <c r="U247" s="537"/>
      <c r="V247" s="537"/>
      <c r="W247" s="534"/>
      <c r="X247" s="538"/>
      <c r="Y247" s="538"/>
      <c r="Z247" s="538"/>
      <c r="AA247" s="537"/>
      <c r="AB247" s="537"/>
      <c r="AC247" s="537"/>
      <c r="AD247" s="537"/>
      <c r="AE247" s="537"/>
      <c r="AF247" s="537"/>
      <c r="AG247" s="537"/>
      <c r="AH247" s="537"/>
      <c r="AI247" s="537"/>
    </row>
    <row r="248" spans="2:35" ht="15.75">
      <c r="B248" s="819">
        <v>247</v>
      </c>
      <c r="C248" s="820" t="s">
        <v>208</v>
      </c>
      <c r="D248" s="819" t="s">
        <v>73</v>
      </c>
      <c r="E248" s="837" t="s">
        <v>92</v>
      </c>
      <c r="F248" s="823">
        <v>20</v>
      </c>
      <c r="G248" s="824">
        <v>5.95</v>
      </c>
      <c r="H248" s="825">
        <v>3</v>
      </c>
      <c r="I248" s="705">
        <v>24</v>
      </c>
      <c r="J248" s="706">
        <v>73</v>
      </c>
      <c r="K248" s="707">
        <f>I248/J248</f>
        <v>0.32876712328767121</v>
      </c>
      <c r="L248" s="708">
        <f>SQRT(POWER(G248,2)+POWER(I248,2))*1.96*SQRT(2)</f>
        <v>68.538512443734874</v>
      </c>
      <c r="M248" s="687">
        <v>39</v>
      </c>
      <c r="N248" s="618">
        <f t="shared" ref="N248:N259" si="41">(M248-H248)/G248</f>
        <v>6.0504201680672267</v>
      </c>
      <c r="O248" s="916">
        <f t="shared" ref="O248:O259" si="42" xml:space="preserve"> ((1-NORMSDIST(N248-1.5))*1000000)/10000</f>
        <v>2.6769448806529539E-4</v>
      </c>
      <c r="P248" s="608">
        <f t="shared" si="32"/>
        <v>18.100345300573689</v>
      </c>
      <c r="Q248" s="856" t="str">
        <f t="shared" ref="Q248:Q259" si="43">IF(N248&gt;=6,"13s(N2,R1)",(IF(N248&gt;=6,"13s(N2,R1)",IF(N248&gt;=5,"13s/22s/R4s(N2,R1)",IF(N248&gt;=4,"13s/22s/R4s/41s(N4,R1/N2,R2)",IF(N248&gt;=3,"13s/22s/R4s/41s/8x(N4R2/N2R4)",IF(N248&gt;=2,"13s/22s/R4s/41s/10x(N5R2/N2R5)","Unaceptable")))))))</f>
        <v>13s(N2,R1)</v>
      </c>
      <c r="R248" s="538"/>
      <c r="S248" s="537"/>
      <c r="T248" s="537"/>
      <c r="U248" s="537"/>
      <c r="V248" s="537"/>
      <c r="W248" s="534"/>
      <c r="X248" s="538"/>
      <c r="Y248" s="538"/>
      <c r="Z248" s="538"/>
      <c r="AA248" s="537"/>
      <c r="AB248" s="537"/>
      <c r="AC248" s="537"/>
      <c r="AD248" s="537"/>
      <c r="AE248" s="537"/>
      <c r="AF248" s="537"/>
      <c r="AG248" s="537"/>
      <c r="AH248" s="537"/>
      <c r="AI248" s="537"/>
    </row>
    <row r="249" spans="2:35" ht="15.75">
      <c r="B249" s="831">
        <v>248</v>
      </c>
      <c r="C249" s="828" t="s">
        <v>208</v>
      </c>
      <c r="D249" s="869"/>
      <c r="E249" s="846" t="s">
        <v>93</v>
      </c>
      <c r="F249" s="823">
        <v>20</v>
      </c>
      <c r="G249" s="824">
        <v>4.8499999999999996</v>
      </c>
      <c r="H249" s="825">
        <v>1</v>
      </c>
      <c r="I249" s="699">
        <v>24</v>
      </c>
      <c r="J249" s="744">
        <v>73</v>
      </c>
      <c r="K249" s="745">
        <f>I249/J249</f>
        <v>0.32876712328767121</v>
      </c>
      <c r="L249" s="723">
        <f>SQRT(POWER(G249,2)+POWER(I249,2))*1.96*SQRT(2)</f>
        <v>67.869369173434947</v>
      </c>
      <c r="M249" s="689">
        <v>39</v>
      </c>
      <c r="N249" s="611">
        <f t="shared" si="41"/>
        <v>7.8350515463917532</v>
      </c>
      <c r="O249" s="917">
        <f t="shared" si="42"/>
        <v>1.1863099391717924E-8</v>
      </c>
      <c r="P249" s="614">
        <f t="shared" si="32"/>
        <v>14.584323775890331</v>
      </c>
      <c r="Q249" s="851" t="str">
        <f t="shared" si="43"/>
        <v>13s(N2,R1)</v>
      </c>
      <c r="R249" s="538"/>
      <c r="S249" s="537"/>
      <c r="T249" s="537"/>
      <c r="U249" s="537"/>
      <c r="V249" s="537"/>
      <c r="W249" s="534"/>
      <c r="X249" s="538"/>
      <c r="Y249" s="538"/>
      <c r="Z249" s="538"/>
      <c r="AA249" s="537"/>
      <c r="AB249" s="537"/>
      <c r="AC249" s="537"/>
      <c r="AD249" s="537"/>
      <c r="AE249" s="537"/>
      <c r="AF249" s="537"/>
      <c r="AG249" s="537"/>
      <c r="AH249" s="537"/>
      <c r="AI249" s="537"/>
    </row>
    <row r="250" spans="2:35" ht="15.75">
      <c r="B250" s="819">
        <v>249</v>
      </c>
      <c r="C250" s="820" t="s">
        <v>209</v>
      </c>
      <c r="D250" s="819" t="s">
        <v>72</v>
      </c>
      <c r="E250" s="837" t="s">
        <v>92</v>
      </c>
      <c r="F250" s="823">
        <v>20</v>
      </c>
      <c r="G250" s="824">
        <v>2.77</v>
      </c>
      <c r="H250" s="825">
        <v>0</v>
      </c>
      <c r="I250" s="603">
        <v>14.2</v>
      </c>
      <c r="J250" s="701">
        <v>15</v>
      </c>
      <c r="K250" s="702">
        <f>I250/J250</f>
        <v>0.94666666666666666</v>
      </c>
      <c r="L250" s="703">
        <f>SQRT(POWER(G250,2)+POWER(I250,2))*1.96*SQRT(2)</f>
        <v>40.102280150634826</v>
      </c>
      <c r="M250" s="646">
        <v>22</v>
      </c>
      <c r="N250" s="605">
        <f t="shared" si="41"/>
        <v>7.9422382671480145</v>
      </c>
      <c r="O250" s="916">
        <f t="shared" si="42"/>
        <v>5.8862137386483937E-9</v>
      </c>
      <c r="P250" s="608">
        <f t="shared" si="32"/>
        <v>8.31</v>
      </c>
      <c r="Q250" s="849" t="str">
        <f t="shared" si="43"/>
        <v>13s(N2,R1)</v>
      </c>
      <c r="R250" s="538"/>
      <c r="S250" s="537"/>
      <c r="T250" s="537"/>
      <c r="U250" s="537"/>
      <c r="V250" s="537"/>
      <c r="W250" s="534"/>
      <c r="X250" s="538"/>
      <c r="Y250" s="538"/>
      <c r="Z250" s="538"/>
      <c r="AA250" s="537"/>
      <c r="AB250" s="537"/>
      <c r="AC250" s="537"/>
      <c r="AD250" s="537"/>
      <c r="AE250" s="537"/>
      <c r="AF250" s="537"/>
      <c r="AG250" s="537"/>
      <c r="AH250" s="537"/>
      <c r="AI250" s="537"/>
    </row>
    <row r="251" spans="2:35" ht="15.75">
      <c r="B251" s="831">
        <v>250</v>
      </c>
      <c r="C251" s="828" t="s">
        <v>209</v>
      </c>
      <c r="D251" s="869"/>
      <c r="E251" s="846" t="s">
        <v>93</v>
      </c>
      <c r="F251" s="823">
        <v>20</v>
      </c>
      <c r="G251" s="824">
        <v>1.67</v>
      </c>
      <c r="H251" s="825">
        <v>0</v>
      </c>
      <c r="I251" s="615">
        <v>14.2</v>
      </c>
      <c r="J251" s="706">
        <v>15</v>
      </c>
      <c r="K251" s="707">
        <f>I251/J251</f>
        <v>0.94666666666666666</v>
      </c>
      <c r="L251" s="708">
        <f>SQRT(POWER(G251,2)+POWER(I251,2))*1.96*SQRT(2)</f>
        <v>39.631655585907588</v>
      </c>
      <c r="M251" s="650">
        <v>22</v>
      </c>
      <c r="N251" s="618">
        <f t="shared" si="41"/>
        <v>13.173652694610778</v>
      </c>
      <c r="O251" s="917">
        <f t="shared" si="42"/>
        <v>0</v>
      </c>
      <c r="P251" s="614">
        <f t="shared" si="32"/>
        <v>5.01</v>
      </c>
      <c r="Q251" s="851" t="str">
        <f t="shared" si="43"/>
        <v>13s(N2,R1)</v>
      </c>
      <c r="R251" s="538"/>
      <c r="S251" s="537"/>
      <c r="T251" s="537"/>
      <c r="U251" s="537"/>
      <c r="V251" s="537"/>
      <c r="W251" s="534"/>
      <c r="X251" s="538"/>
      <c r="Y251" s="538"/>
      <c r="Z251" s="538"/>
      <c r="AA251" s="537"/>
      <c r="AB251" s="537"/>
      <c r="AC251" s="537"/>
      <c r="AD251" s="537"/>
      <c r="AE251" s="537"/>
      <c r="AF251" s="537"/>
      <c r="AG251" s="537"/>
      <c r="AH251" s="537"/>
      <c r="AI251" s="537"/>
    </row>
    <row r="252" spans="2:35" ht="15.75">
      <c r="B252" s="819">
        <v>251</v>
      </c>
      <c r="C252" s="820" t="s">
        <v>210</v>
      </c>
      <c r="D252" s="819" t="s">
        <v>74</v>
      </c>
      <c r="E252" s="837" t="s">
        <v>92</v>
      </c>
      <c r="F252" s="823">
        <v>21</v>
      </c>
      <c r="G252" s="824">
        <v>2.2999999999999998</v>
      </c>
      <c r="H252" s="825">
        <v>0</v>
      </c>
      <c r="I252" s="717"/>
      <c r="J252" s="717"/>
      <c r="K252" s="717"/>
      <c r="L252" s="717"/>
      <c r="M252" s="746">
        <v>20</v>
      </c>
      <c r="N252" s="747">
        <f t="shared" si="41"/>
        <v>8.6956521739130448</v>
      </c>
      <c r="O252" s="916">
        <f t="shared" si="42"/>
        <v>3.1086244689504383E-11</v>
      </c>
      <c r="P252" s="608">
        <f t="shared" si="32"/>
        <v>6.8999999999999995</v>
      </c>
      <c r="Q252" s="849" t="str">
        <f t="shared" si="43"/>
        <v>13s(N2,R1)</v>
      </c>
      <c r="R252" s="538"/>
      <c r="S252" s="537"/>
      <c r="T252" s="537"/>
      <c r="U252" s="537"/>
      <c r="V252" s="537"/>
      <c r="W252" s="534"/>
      <c r="X252" s="538"/>
      <c r="Y252" s="538"/>
      <c r="Z252" s="538"/>
      <c r="AA252" s="537"/>
      <c r="AB252" s="537"/>
      <c r="AC252" s="537"/>
      <c r="AD252" s="537"/>
      <c r="AE252" s="537"/>
      <c r="AF252" s="537"/>
      <c r="AG252" s="537"/>
      <c r="AH252" s="537"/>
      <c r="AI252" s="537"/>
    </row>
    <row r="253" spans="2:35" ht="15.75">
      <c r="B253" s="831">
        <v>252</v>
      </c>
      <c r="C253" s="828" t="s">
        <v>210</v>
      </c>
      <c r="D253" s="869"/>
      <c r="E253" s="846" t="s">
        <v>93</v>
      </c>
      <c r="F253" s="823">
        <v>21</v>
      </c>
      <c r="G253" s="824">
        <v>3.11</v>
      </c>
      <c r="H253" s="825">
        <v>0</v>
      </c>
      <c r="I253" s="937" t="s">
        <v>39</v>
      </c>
      <c r="J253" s="937"/>
      <c r="K253" s="937"/>
      <c r="L253" s="938"/>
      <c r="M253" s="748">
        <v>20</v>
      </c>
      <c r="N253" s="643">
        <f t="shared" si="41"/>
        <v>6.4308681672025729</v>
      </c>
      <c r="O253" s="917">
        <f t="shared" si="42"/>
        <v>4.0932500677826056E-5</v>
      </c>
      <c r="P253" s="614">
        <f t="shared" si="32"/>
        <v>9.33</v>
      </c>
      <c r="Q253" s="851" t="str">
        <f t="shared" si="43"/>
        <v>13s(N2,R1)</v>
      </c>
      <c r="R253" s="538"/>
      <c r="S253" s="537"/>
      <c r="T253" s="537"/>
      <c r="U253" s="537"/>
      <c r="V253" s="537"/>
      <c r="W253" s="534"/>
      <c r="X253" s="538"/>
      <c r="Y253" s="538"/>
      <c r="Z253" s="538"/>
      <c r="AA253" s="537"/>
      <c r="AB253" s="537"/>
      <c r="AC253" s="537"/>
      <c r="AD253" s="537"/>
      <c r="AE253" s="537"/>
      <c r="AF253" s="537"/>
      <c r="AG253" s="537"/>
      <c r="AH253" s="537"/>
      <c r="AI253" s="537"/>
    </row>
    <row r="254" spans="2:35" ht="15.75">
      <c r="B254" s="786">
        <v>253</v>
      </c>
      <c r="C254" s="787" t="s">
        <v>211</v>
      </c>
      <c r="D254" s="786" t="s">
        <v>69</v>
      </c>
      <c r="E254" s="848" t="s">
        <v>94</v>
      </c>
      <c r="F254" s="790">
        <v>42</v>
      </c>
      <c r="G254" s="791">
        <v>3.73</v>
      </c>
      <c r="H254" s="792">
        <v>1</v>
      </c>
      <c r="I254" s="742">
        <v>21.1</v>
      </c>
      <c r="J254" s="734">
        <v>58.3</v>
      </c>
      <c r="K254" s="678">
        <f>I254/J254</f>
        <v>0.36192109777015441</v>
      </c>
      <c r="L254" s="679">
        <f>SQRT(POWER(G254,2)+POWER(I254,2))*1.96*SQRT(2)</f>
        <v>59.39303886214276</v>
      </c>
      <c r="M254" s="746">
        <v>25</v>
      </c>
      <c r="N254" s="678">
        <f t="shared" si="41"/>
        <v>6.4343163538873993</v>
      </c>
      <c r="O254" s="916">
        <f t="shared" si="42"/>
        <v>4.0216020513739181E-5</v>
      </c>
      <c r="P254" s="647">
        <f t="shared" si="32"/>
        <v>11.234593895642156</v>
      </c>
      <c r="Q254" s="856" t="str">
        <f t="shared" si="43"/>
        <v>13s(N2,R1)</v>
      </c>
      <c r="R254" s="538"/>
      <c r="W254" s="534"/>
      <c r="X254" s="538"/>
      <c r="Y254" s="538"/>
      <c r="Z254" s="538"/>
      <c r="AA254" s="537"/>
      <c r="AB254" s="537"/>
      <c r="AC254" s="537"/>
      <c r="AD254" s="537"/>
      <c r="AE254" s="537"/>
      <c r="AF254" s="537"/>
      <c r="AG254" s="537"/>
      <c r="AH254" s="537"/>
      <c r="AI254" s="537"/>
    </row>
    <row r="255" spans="2:35" ht="15.75">
      <c r="B255" s="794">
        <v>254</v>
      </c>
      <c r="C255" s="795" t="s">
        <v>211</v>
      </c>
      <c r="D255" s="867"/>
      <c r="E255" s="850" t="s">
        <v>95</v>
      </c>
      <c r="F255" s="790">
        <v>41</v>
      </c>
      <c r="G255" s="791">
        <v>2.56</v>
      </c>
      <c r="H255" s="792">
        <v>1</v>
      </c>
      <c r="I255" s="749">
        <v>21.1</v>
      </c>
      <c r="J255" s="730">
        <v>58.3</v>
      </c>
      <c r="K255" s="648">
        <f>I255/J255</f>
        <v>0.36192109777015441</v>
      </c>
      <c r="L255" s="653">
        <f>SQRT(POWER(G255,2)+POWER(I255,2))*1.96*SQRT(2)</f>
        <v>58.915109195519626</v>
      </c>
      <c r="M255" s="748">
        <v>25</v>
      </c>
      <c r="N255" s="648">
        <f t="shared" si="41"/>
        <v>9.375</v>
      </c>
      <c r="O255" s="917">
        <f t="shared" si="42"/>
        <v>1.6653345369377348E-13</v>
      </c>
      <c r="P255" s="651">
        <f t="shared" si="32"/>
        <v>7.7448305339755503</v>
      </c>
      <c r="Q255" s="851" t="str">
        <f t="shared" si="43"/>
        <v>13s(N2,R1)</v>
      </c>
      <c r="R255" s="538"/>
      <c r="W255" s="534"/>
      <c r="X255" s="538"/>
      <c r="Y255" s="538"/>
      <c r="Z255" s="538"/>
      <c r="AA255" s="537"/>
      <c r="AB255" s="537"/>
      <c r="AC255" s="537"/>
      <c r="AD255" s="537"/>
      <c r="AE255" s="537"/>
      <c r="AF255" s="537"/>
      <c r="AG255" s="537"/>
      <c r="AH255" s="537"/>
      <c r="AI255" s="537"/>
    </row>
    <row r="256" spans="2:35" ht="15.75">
      <c r="B256" s="786">
        <v>255</v>
      </c>
      <c r="C256" s="787" t="s">
        <v>212</v>
      </c>
      <c r="D256" s="786" t="s">
        <v>69</v>
      </c>
      <c r="E256" s="848" t="s">
        <v>94</v>
      </c>
      <c r="F256" s="790">
        <v>41</v>
      </c>
      <c r="G256" s="791">
        <v>1.86</v>
      </c>
      <c r="H256" s="792">
        <v>1</v>
      </c>
      <c r="I256" s="738">
        <v>16.600000000000001</v>
      </c>
      <c r="J256" s="727">
        <v>23.2</v>
      </c>
      <c r="K256" s="644">
        <f>I256/J256</f>
        <v>0.71551724137931039</v>
      </c>
      <c r="L256" s="652">
        <f>SQRT(POWER(G256,2)+POWER(I256,2))*1.96*SQRT(2)</f>
        <v>46.300792549588181</v>
      </c>
      <c r="M256" s="750">
        <v>20.8</v>
      </c>
      <c r="N256" s="644">
        <f t="shared" si="41"/>
        <v>10.64516129032258</v>
      </c>
      <c r="O256" s="916">
        <f t="shared" si="42"/>
        <v>0</v>
      </c>
      <c r="P256" s="647">
        <f t="shared" si="32"/>
        <v>5.6688976000629969</v>
      </c>
      <c r="Q256" s="849" t="str">
        <f t="shared" si="43"/>
        <v>13s(N2,R1)</v>
      </c>
      <c r="R256" s="538"/>
      <c r="W256" s="534"/>
      <c r="X256" s="538"/>
      <c r="Y256" s="538"/>
      <c r="Z256" s="538"/>
      <c r="AA256" s="537"/>
      <c r="AB256" s="537"/>
      <c r="AC256" s="537"/>
      <c r="AD256" s="537"/>
      <c r="AE256" s="537"/>
      <c r="AF256" s="537"/>
      <c r="AG256" s="537"/>
      <c r="AH256" s="537"/>
      <c r="AI256" s="537"/>
    </row>
    <row r="257" spans="2:35" ht="15.75">
      <c r="B257" s="794">
        <v>256</v>
      </c>
      <c r="C257" s="795" t="s">
        <v>212</v>
      </c>
      <c r="D257" s="796"/>
      <c r="E257" s="850" t="s">
        <v>95</v>
      </c>
      <c r="F257" s="790">
        <v>41</v>
      </c>
      <c r="G257" s="791">
        <v>2.2400000000000002</v>
      </c>
      <c r="H257" s="792">
        <v>2</v>
      </c>
      <c r="I257" s="749">
        <v>16.600000000000001</v>
      </c>
      <c r="J257" s="730">
        <v>23.2</v>
      </c>
      <c r="K257" s="648">
        <f>I257/J257</f>
        <v>0.71551724137931039</v>
      </c>
      <c r="L257" s="679">
        <f>SQRT(POWER(G257,2)+POWER(I257,2))*1.96*SQRT(2)</f>
        <v>46.429880640811483</v>
      </c>
      <c r="M257" s="751">
        <v>20.8</v>
      </c>
      <c r="N257" s="678">
        <f t="shared" si="41"/>
        <v>8.3928571428571423</v>
      </c>
      <c r="O257" s="917">
        <f t="shared" si="42"/>
        <v>2.734146242744373E-10</v>
      </c>
      <c r="P257" s="651">
        <f t="shared" si="32"/>
        <v>7.0113051566737568</v>
      </c>
      <c r="Q257" s="851" t="str">
        <f t="shared" si="43"/>
        <v>13s(N2,R1)</v>
      </c>
      <c r="R257" s="538"/>
      <c r="W257" s="534"/>
      <c r="X257" s="538"/>
      <c r="Y257" s="538"/>
      <c r="Z257" s="538"/>
      <c r="AA257" s="537"/>
      <c r="AB257" s="537"/>
      <c r="AC257" s="537"/>
      <c r="AD257" s="537"/>
      <c r="AE257" s="537"/>
      <c r="AF257" s="537"/>
      <c r="AG257" s="537"/>
      <c r="AH257" s="537"/>
      <c r="AI257" s="537"/>
    </row>
    <row r="258" spans="2:35" ht="15.75">
      <c r="B258" s="786">
        <v>257</v>
      </c>
      <c r="C258" s="787" t="s">
        <v>213</v>
      </c>
      <c r="D258" s="786" t="s">
        <v>48</v>
      </c>
      <c r="E258" s="848" t="s">
        <v>94</v>
      </c>
      <c r="F258" s="790">
        <v>42</v>
      </c>
      <c r="G258" s="791">
        <v>6.87</v>
      </c>
      <c r="H258" s="792">
        <v>0</v>
      </c>
      <c r="I258" s="726"/>
      <c r="J258" s="726"/>
      <c r="K258" s="668"/>
      <c r="L258" s="726"/>
      <c r="M258" s="704">
        <v>10</v>
      </c>
      <c r="N258" s="644">
        <f t="shared" si="41"/>
        <v>1.4556040756914119</v>
      </c>
      <c r="O258" s="916">
        <f t="shared" si="42"/>
        <v>51.770559481095702</v>
      </c>
      <c r="P258" s="647">
        <f t="shared" si="32"/>
        <v>20.61</v>
      </c>
      <c r="Q258" s="889" t="str">
        <f t="shared" si="43"/>
        <v>Unaceptable</v>
      </c>
      <c r="R258" s="538"/>
      <c r="W258" s="534"/>
      <c r="X258" s="538"/>
      <c r="Y258" s="538"/>
      <c r="Z258" s="538"/>
      <c r="AA258" s="537"/>
      <c r="AB258" s="537"/>
      <c r="AC258" s="537"/>
      <c r="AD258" s="537"/>
      <c r="AE258" s="537"/>
      <c r="AF258" s="537"/>
      <c r="AG258" s="537"/>
      <c r="AH258" s="537"/>
      <c r="AI258" s="537"/>
    </row>
    <row r="259" spans="2:35" ht="15.75">
      <c r="B259" s="794">
        <v>258</v>
      </c>
      <c r="C259" s="795" t="s">
        <v>213</v>
      </c>
      <c r="D259" s="796"/>
      <c r="E259" s="850" t="s">
        <v>95</v>
      </c>
      <c r="F259" s="790">
        <v>42</v>
      </c>
      <c r="G259" s="791">
        <v>7.45</v>
      </c>
      <c r="H259" s="792">
        <v>1</v>
      </c>
      <c r="I259" s="948" t="s">
        <v>39</v>
      </c>
      <c r="J259" s="948"/>
      <c r="K259" s="948"/>
      <c r="L259" s="949"/>
      <c r="M259" s="710">
        <v>10</v>
      </c>
      <c r="N259" s="678">
        <f t="shared" si="41"/>
        <v>1.2080536912751678</v>
      </c>
      <c r="O259" s="917">
        <f t="shared" si="42"/>
        <v>61.483616210834228</v>
      </c>
      <c r="P259" s="651">
        <f t="shared" si="32"/>
        <v>22.372360179471453</v>
      </c>
      <c r="Q259" s="890" t="str">
        <f t="shared" si="43"/>
        <v>Unaceptable</v>
      </c>
      <c r="R259" s="538"/>
      <c r="W259" s="534"/>
      <c r="X259" s="538"/>
      <c r="Y259" s="538"/>
      <c r="Z259" s="538"/>
      <c r="AA259" s="537"/>
      <c r="AB259" s="537"/>
      <c r="AC259" s="537"/>
      <c r="AD259" s="537"/>
      <c r="AE259" s="537"/>
      <c r="AF259" s="537"/>
      <c r="AG259" s="537"/>
      <c r="AH259" s="537"/>
      <c r="AI259" s="537"/>
    </row>
    <row r="260" spans="2:35" ht="15.75">
      <c r="B260" s="786">
        <v>259</v>
      </c>
      <c r="C260" s="787" t="s">
        <v>214</v>
      </c>
      <c r="D260" s="786" t="s">
        <v>72</v>
      </c>
      <c r="E260" s="852" t="s">
        <v>96</v>
      </c>
      <c r="F260" s="790">
        <v>41</v>
      </c>
      <c r="G260" s="791">
        <v>4.12</v>
      </c>
      <c r="H260" s="792">
        <v>3</v>
      </c>
      <c r="I260" s="934"/>
      <c r="J260" s="935"/>
      <c r="K260" s="935"/>
      <c r="L260" s="935"/>
      <c r="M260" s="935"/>
      <c r="N260" s="935"/>
      <c r="O260" s="911"/>
      <c r="P260" s="921">
        <f t="shared" si="32"/>
        <v>12.71886787414666</v>
      </c>
      <c r="Q260" s="878"/>
      <c r="R260" s="538"/>
      <c r="W260" s="534"/>
      <c r="X260" s="538"/>
      <c r="Y260" s="538"/>
      <c r="Z260" s="538"/>
      <c r="AA260" s="537"/>
      <c r="AB260" s="537"/>
      <c r="AC260" s="537"/>
      <c r="AD260" s="537"/>
      <c r="AE260" s="537"/>
      <c r="AF260" s="537"/>
      <c r="AG260" s="537"/>
      <c r="AH260" s="537"/>
      <c r="AI260" s="537"/>
    </row>
    <row r="261" spans="2:35" ht="15.75">
      <c r="B261" s="794">
        <v>260</v>
      </c>
      <c r="C261" s="795" t="s">
        <v>214</v>
      </c>
      <c r="D261" s="796"/>
      <c r="E261" s="852" t="s">
        <v>97</v>
      </c>
      <c r="F261" s="790">
        <v>41</v>
      </c>
      <c r="G261" s="791">
        <v>2.06</v>
      </c>
      <c r="H261" s="792">
        <v>2</v>
      </c>
      <c r="I261" s="936" t="s">
        <v>39</v>
      </c>
      <c r="J261" s="937"/>
      <c r="K261" s="937"/>
      <c r="L261" s="937"/>
      <c r="M261" s="937"/>
      <c r="N261" s="937"/>
      <c r="O261" s="909"/>
      <c r="P261" s="922">
        <f t="shared" si="32"/>
        <v>6.4955677196069628</v>
      </c>
      <c r="Q261" s="879" t="s">
        <v>39</v>
      </c>
      <c r="R261" s="538"/>
      <c r="W261" s="534"/>
      <c r="X261" s="538"/>
      <c r="Y261" s="538"/>
      <c r="Z261" s="538"/>
      <c r="AA261" s="537"/>
      <c r="AB261" s="537"/>
      <c r="AC261" s="537"/>
      <c r="AD261" s="537"/>
      <c r="AE261" s="537"/>
      <c r="AF261" s="537"/>
      <c r="AG261" s="537"/>
      <c r="AH261" s="537"/>
      <c r="AI261" s="537"/>
    </row>
    <row r="262" spans="2:35" ht="15.75">
      <c r="B262" s="786">
        <v>261</v>
      </c>
      <c r="C262" s="787" t="s">
        <v>215</v>
      </c>
      <c r="D262" s="786" t="s">
        <v>72</v>
      </c>
      <c r="E262" s="848" t="s">
        <v>70</v>
      </c>
      <c r="F262" s="790">
        <v>41</v>
      </c>
      <c r="G262" s="791">
        <v>2.48</v>
      </c>
      <c r="H262" s="792">
        <v>2</v>
      </c>
      <c r="I262" s="733"/>
      <c r="J262" s="733"/>
      <c r="K262" s="741"/>
      <c r="L262" s="733"/>
      <c r="M262" s="710">
        <v>20</v>
      </c>
      <c r="N262" s="678">
        <f t="shared" ref="N262:N269" si="44">(M262-H262)/G262</f>
        <v>7.258064516129032</v>
      </c>
      <c r="O262" s="916">
        <f t="shared" ref="O262:O269" si="45" xml:space="preserve"> ((1-NORMSDIST(N262-1.5))*1000000)/10000</f>
        <v>4.2541918876537466E-7</v>
      </c>
      <c r="P262" s="673">
        <f t="shared" si="32"/>
        <v>7.7041287632022355</v>
      </c>
      <c r="Q262" s="849" t="str">
        <f t="shared" ref="Q262:Q269" si="46">IF(N262&gt;=6,"13s(N2,R1)",(IF(N262&gt;=6,"13s(N2,R1)",IF(N262&gt;=5,"13s/22s/R4s(N2,R1)",IF(N262&gt;=4,"13s/22s/R4s/41s(N4,R1/N2,R2)",IF(N262&gt;=3,"13s/22s/R4s/41s/8x(N4R2/N2R4)",IF(N262&gt;=2,"13s/22s/R4s/41s/10x(N5R2/N2R5)","Unaceptable")))))))</f>
        <v>13s(N2,R1)</v>
      </c>
      <c r="R262" s="538"/>
      <c r="W262" s="534"/>
      <c r="X262" s="538"/>
      <c r="Y262" s="538"/>
      <c r="Z262" s="538"/>
      <c r="AA262" s="537"/>
      <c r="AB262" s="537"/>
      <c r="AC262" s="537"/>
      <c r="AD262" s="537"/>
      <c r="AE262" s="537"/>
      <c r="AF262" s="537"/>
      <c r="AG262" s="537"/>
      <c r="AH262" s="537"/>
      <c r="AI262" s="537"/>
    </row>
    <row r="263" spans="2:35" ht="15.75">
      <c r="B263" s="794">
        <v>262</v>
      </c>
      <c r="C263" s="795" t="s">
        <v>215</v>
      </c>
      <c r="D263" s="796"/>
      <c r="E263" s="850" t="s">
        <v>71</v>
      </c>
      <c r="F263" s="790">
        <v>41</v>
      </c>
      <c r="G263" s="791">
        <v>2.42</v>
      </c>
      <c r="H263" s="792">
        <v>2</v>
      </c>
      <c r="I263" s="937" t="s">
        <v>39</v>
      </c>
      <c r="J263" s="937"/>
      <c r="K263" s="937"/>
      <c r="L263" s="938"/>
      <c r="M263" s="709">
        <v>20</v>
      </c>
      <c r="N263" s="648">
        <f t="shared" si="44"/>
        <v>7.4380165289256199</v>
      </c>
      <c r="O263" s="917">
        <f t="shared" si="45"/>
        <v>1.4424548222535805E-7</v>
      </c>
      <c r="P263" s="673">
        <f t="shared" si="32"/>
        <v>7.5304448739765704</v>
      </c>
      <c r="Q263" s="851" t="str">
        <f t="shared" si="46"/>
        <v>13s(N2,R1)</v>
      </c>
      <c r="R263" s="538"/>
      <c r="W263" s="534"/>
      <c r="X263" s="538"/>
      <c r="Y263" s="538"/>
      <c r="Z263" s="538"/>
      <c r="AA263" s="537"/>
      <c r="AB263" s="537"/>
      <c r="AC263" s="537"/>
      <c r="AD263" s="537"/>
      <c r="AE263" s="537"/>
      <c r="AF263" s="537"/>
      <c r="AG263" s="537"/>
      <c r="AH263" s="537"/>
      <c r="AI263" s="537"/>
    </row>
    <row r="264" spans="2:35" ht="15.75">
      <c r="B264" s="786">
        <v>263</v>
      </c>
      <c r="C264" s="787" t="s">
        <v>216</v>
      </c>
      <c r="D264" s="786" t="s">
        <v>72</v>
      </c>
      <c r="E264" s="848" t="s">
        <v>94</v>
      </c>
      <c r="F264" s="790">
        <v>41</v>
      </c>
      <c r="G264" s="791">
        <v>2.77</v>
      </c>
      <c r="H264" s="792">
        <v>0</v>
      </c>
      <c r="I264" s="726"/>
      <c r="J264" s="726"/>
      <c r="K264" s="668"/>
      <c r="L264" s="726"/>
      <c r="M264" s="704">
        <v>20</v>
      </c>
      <c r="N264" s="678">
        <f t="shared" si="44"/>
        <v>7.2202166064981945</v>
      </c>
      <c r="O264" s="916">
        <f t="shared" si="45"/>
        <v>5.3194167959347283E-7</v>
      </c>
      <c r="P264" s="647">
        <f t="shared" si="32"/>
        <v>8.31</v>
      </c>
      <c r="Q264" s="856" t="str">
        <f t="shared" si="46"/>
        <v>13s(N2,R1)</v>
      </c>
      <c r="R264" s="538"/>
      <c r="S264" s="537"/>
      <c r="T264" s="537"/>
      <c r="U264" s="537"/>
      <c r="V264" s="537"/>
      <c r="W264" s="534"/>
      <c r="X264" s="538"/>
      <c r="Y264" s="538"/>
      <c r="Z264" s="538"/>
      <c r="AA264" s="537"/>
      <c r="AB264" s="537"/>
      <c r="AC264" s="537"/>
      <c r="AD264" s="537"/>
      <c r="AE264" s="537"/>
      <c r="AF264" s="537"/>
      <c r="AG264" s="537"/>
      <c r="AH264" s="537"/>
      <c r="AI264" s="537"/>
    </row>
    <row r="265" spans="2:35" ht="15.75">
      <c r="B265" s="794">
        <v>264</v>
      </c>
      <c r="C265" s="795" t="s">
        <v>216</v>
      </c>
      <c r="D265" s="796"/>
      <c r="E265" s="850" t="s">
        <v>95</v>
      </c>
      <c r="F265" s="790">
        <v>41</v>
      </c>
      <c r="G265" s="791">
        <v>2.66</v>
      </c>
      <c r="H265" s="792">
        <v>1</v>
      </c>
      <c r="I265" s="937" t="s">
        <v>39</v>
      </c>
      <c r="J265" s="937"/>
      <c r="K265" s="937"/>
      <c r="L265" s="938"/>
      <c r="M265" s="709">
        <v>20</v>
      </c>
      <c r="N265" s="678">
        <f t="shared" si="44"/>
        <v>7.1428571428571423</v>
      </c>
      <c r="O265" s="917">
        <f t="shared" si="45"/>
        <v>8.3625558700006764E-7</v>
      </c>
      <c r="P265" s="651">
        <f t="shared" si="32"/>
        <v>8.0424125733513581</v>
      </c>
      <c r="Q265" s="856" t="str">
        <f t="shared" si="46"/>
        <v>13s(N2,R1)</v>
      </c>
      <c r="R265" s="538"/>
      <c r="S265" s="537"/>
      <c r="T265" s="537"/>
      <c r="U265" s="537"/>
      <c r="V265" s="537"/>
      <c r="W265" s="534"/>
      <c r="X265" s="538"/>
      <c r="Y265" s="538"/>
      <c r="Z265" s="538"/>
      <c r="AA265" s="537"/>
      <c r="AB265" s="537"/>
      <c r="AC265" s="537"/>
      <c r="AD265" s="537"/>
      <c r="AE265" s="537"/>
      <c r="AF265" s="537"/>
      <c r="AG265" s="537"/>
      <c r="AH265" s="537"/>
      <c r="AI265" s="537"/>
    </row>
    <row r="266" spans="2:35" ht="15.75">
      <c r="B266" s="819">
        <v>265</v>
      </c>
      <c r="C266" s="820" t="s">
        <v>217</v>
      </c>
      <c r="D266" s="819" t="s">
        <v>69</v>
      </c>
      <c r="E266" s="837" t="s">
        <v>92</v>
      </c>
      <c r="F266" s="823">
        <v>21</v>
      </c>
      <c r="G266" s="824">
        <v>1.89</v>
      </c>
      <c r="H266" s="825">
        <v>0</v>
      </c>
      <c r="I266" s="715">
        <v>25.9</v>
      </c>
      <c r="J266" s="603">
        <v>23.8</v>
      </c>
      <c r="K266" s="605">
        <f>I266/J266</f>
        <v>1.088235294117647</v>
      </c>
      <c r="L266" s="697">
        <f>SQRT(POWER(G266,2)+POWER(I266,2))*1.96*SQRT(2)</f>
        <v>71.982029359556122</v>
      </c>
      <c r="M266" s="704">
        <v>25</v>
      </c>
      <c r="N266" s="605">
        <f t="shared" si="44"/>
        <v>13.227513227513228</v>
      </c>
      <c r="O266" s="916">
        <f t="shared" si="45"/>
        <v>0</v>
      </c>
      <c r="P266" s="608">
        <f t="shared" si="32"/>
        <v>5.67</v>
      </c>
      <c r="Q266" s="849" t="str">
        <f t="shared" si="46"/>
        <v>13s(N2,R1)</v>
      </c>
      <c r="R266" s="538"/>
      <c r="S266" s="537"/>
      <c r="T266" s="537"/>
      <c r="U266" s="537"/>
      <c r="V266" s="537"/>
      <c r="W266" s="534"/>
      <c r="X266" s="538"/>
      <c r="Y266" s="538"/>
      <c r="Z266" s="538"/>
      <c r="AA266" s="537"/>
      <c r="AB266" s="537"/>
      <c r="AC266" s="537"/>
      <c r="AD266" s="537"/>
      <c r="AE266" s="537"/>
      <c r="AF266" s="537"/>
      <c r="AG266" s="537"/>
      <c r="AH266" s="537"/>
      <c r="AI266" s="537"/>
    </row>
    <row r="267" spans="2:35" ht="15.75">
      <c r="B267" s="831">
        <v>266</v>
      </c>
      <c r="C267" s="828" t="s">
        <v>217</v>
      </c>
      <c r="D267" s="869"/>
      <c r="E267" s="846" t="s">
        <v>93</v>
      </c>
      <c r="F267" s="823">
        <v>21</v>
      </c>
      <c r="G267" s="824">
        <v>2.33</v>
      </c>
      <c r="H267" s="825">
        <v>1</v>
      </c>
      <c r="I267" s="716">
        <v>25.9</v>
      </c>
      <c r="J267" s="609">
        <v>23.8</v>
      </c>
      <c r="K267" s="611">
        <f>I267/J267</f>
        <v>1.088235294117647</v>
      </c>
      <c r="L267" s="700">
        <f>SQRT(POWER(G267,2)+POWER(I267,2))*1.96*SQRT(2)</f>
        <v>72.081056571612493</v>
      </c>
      <c r="M267" s="709">
        <v>25</v>
      </c>
      <c r="N267" s="611">
        <f t="shared" si="44"/>
        <v>10.300429184549357</v>
      </c>
      <c r="O267" s="917">
        <f t="shared" si="45"/>
        <v>0</v>
      </c>
      <c r="P267" s="614">
        <f t="shared" si="32"/>
        <v>7.0611684585484857</v>
      </c>
      <c r="Q267" s="856" t="str">
        <f t="shared" si="46"/>
        <v>13s(N2,R1)</v>
      </c>
      <c r="R267" s="538"/>
      <c r="S267" s="537"/>
      <c r="T267" s="537"/>
      <c r="U267" s="537"/>
      <c r="V267" s="537"/>
      <c r="W267" s="534"/>
      <c r="X267" s="538"/>
      <c r="Y267" s="538"/>
      <c r="Z267" s="538"/>
      <c r="AA267" s="537"/>
      <c r="AB267" s="537"/>
      <c r="AC267" s="537"/>
      <c r="AD267" s="537"/>
      <c r="AE267" s="537"/>
      <c r="AF267" s="537"/>
      <c r="AG267" s="537"/>
      <c r="AH267" s="537"/>
      <c r="AI267" s="537"/>
    </row>
    <row r="268" spans="2:35" ht="15.75">
      <c r="B268" s="819">
        <v>267</v>
      </c>
      <c r="C268" s="820" t="s">
        <v>218</v>
      </c>
      <c r="D268" s="819" t="s">
        <v>69</v>
      </c>
      <c r="E268" s="837" t="s">
        <v>92</v>
      </c>
      <c r="F268" s="823">
        <v>20</v>
      </c>
      <c r="G268" s="824">
        <v>2.13</v>
      </c>
      <c r="H268" s="825">
        <v>1</v>
      </c>
      <c r="I268" s="715">
        <v>6.35</v>
      </c>
      <c r="J268" s="603">
        <v>30.9</v>
      </c>
      <c r="K268" s="605">
        <f>I268/J268</f>
        <v>0.20550161812297735</v>
      </c>
      <c r="L268" s="697">
        <f>SQRT(POWER(G268,2)+POWER(I268,2))*1.96*SQRT(2)</f>
        <v>18.565121655405331</v>
      </c>
      <c r="M268" s="654">
        <v>19.7</v>
      </c>
      <c r="N268" s="605">
        <f t="shared" si="44"/>
        <v>8.7793427230046941</v>
      </c>
      <c r="O268" s="916">
        <f t="shared" si="45"/>
        <v>1.6775469902086115E-11</v>
      </c>
      <c r="P268" s="608">
        <f t="shared" si="32"/>
        <v>6.4677739601813542</v>
      </c>
      <c r="Q268" s="849" t="str">
        <f t="shared" si="46"/>
        <v>13s(N2,R1)</v>
      </c>
      <c r="R268" s="538"/>
      <c r="S268" s="537"/>
      <c r="T268" s="537"/>
      <c r="U268" s="537"/>
      <c r="V268" s="537"/>
      <c r="W268" s="534"/>
      <c r="X268" s="538"/>
      <c r="Y268" s="538"/>
      <c r="Z268" s="538"/>
      <c r="AA268" s="537"/>
      <c r="AB268" s="537"/>
      <c r="AC268" s="537"/>
      <c r="AD268" s="537"/>
      <c r="AE268" s="537"/>
      <c r="AF268" s="537"/>
      <c r="AG268" s="537"/>
      <c r="AH268" s="537"/>
      <c r="AI268" s="537"/>
    </row>
    <row r="269" spans="2:35" ht="15.75">
      <c r="B269" s="831">
        <v>268</v>
      </c>
      <c r="C269" s="828" t="s">
        <v>218</v>
      </c>
      <c r="D269" s="869"/>
      <c r="E269" s="846" t="s">
        <v>93</v>
      </c>
      <c r="F269" s="823">
        <v>20</v>
      </c>
      <c r="G269" s="824">
        <v>2.39</v>
      </c>
      <c r="H269" s="825">
        <v>2</v>
      </c>
      <c r="I269" s="721">
        <v>6.35</v>
      </c>
      <c r="J269" s="615">
        <v>30.9</v>
      </c>
      <c r="K269" s="618">
        <f>I269/J269</f>
        <v>0.20550161812297735</v>
      </c>
      <c r="L269" s="712">
        <f>SQRT(POWER(G269,2)+POWER(I269,2))*1.96*SQRT(2)</f>
        <v>18.806728549112417</v>
      </c>
      <c r="M269" s="928">
        <v>19.7</v>
      </c>
      <c r="N269" s="618">
        <f t="shared" si="44"/>
        <v>7.4058577405857733</v>
      </c>
      <c r="O269" s="917">
        <f t="shared" si="45"/>
        <v>1.7540831009910107E-7</v>
      </c>
      <c r="P269" s="614">
        <f t="shared" si="32"/>
        <v>7.4437154701130268</v>
      </c>
      <c r="Q269" s="851" t="str">
        <f t="shared" si="46"/>
        <v>13s(N2,R1)</v>
      </c>
      <c r="R269" s="538"/>
      <c r="S269" s="537"/>
      <c r="T269" s="537"/>
      <c r="U269" s="537"/>
      <c r="V269" s="537"/>
      <c r="W269" s="534"/>
      <c r="X269" s="538"/>
      <c r="Y269" s="538"/>
      <c r="Z269" s="538"/>
      <c r="AA269" s="537"/>
      <c r="AB269" s="537"/>
      <c r="AC269" s="537"/>
      <c r="AD269" s="537"/>
      <c r="AE269" s="537"/>
      <c r="AF269" s="537"/>
      <c r="AG269" s="537"/>
      <c r="AH269" s="537"/>
      <c r="AI269" s="537"/>
    </row>
    <row r="270" spans="2:35" ht="15.75">
      <c r="B270" s="819">
        <v>269</v>
      </c>
      <c r="C270" s="820" t="s">
        <v>219</v>
      </c>
      <c r="D270" s="819" t="s">
        <v>69</v>
      </c>
      <c r="E270" s="837" t="s">
        <v>92</v>
      </c>
      <c r="F270" s="823">
        <v>20</v>
      </c>
      <c r="G270" s="824">
        <v>2.57</v>
      </c>
      <c r="H270" s="825">
        <v>1</v>
      </c>
      <c r="I270" s="932"/>
      <c r="J270" s="933"/>
      <c r="K270" s="933"/>
      <c r="L270" s="933"/>
      <c r="M270" s="933"/>
      <c r="N270" s="933"/>
      <c r="O270" s="910"/>
      <c r="P270" s="924">
        <f t="shared" ref="P270:P288" si="47">SQRT(POWER(3,2)*POWER(G270,2)+POWER(H270,2))</f>
        <v>7.7745803745282611</v>
      </c>
      <c r="Q270" s="891"/>
      <c r="R270" s="538"/>
      <c r="S270" s="537"/>
      <c r="T270" s="537"/>
      <c r="U270" s="537"/>
      <c r="V270" s="537"/>
      <c r="W270" s="534"/>
      <c r="X270" s="538"/>
      <c r="Y270" s="538"/>
      <c r="Z270" s="538"/>
      <c r="AA270" s="537"/>
      <c r="AB270" s="537"/>
      <c r="AC270" s="537"/>
      <c r="AD270" s="537"/>
      <c r="AE270" s="537"/>
      <c r="AF270" s="537"/>
      <c r="AG270" s="537"/>
      <c r="AH270" s="537"/>
      <c r="AI270" s="537"/>
    </row>
    <row r="271" spans="2:35" ht="15.75">
      <c r="B271" s="831">
        <v>270</v>
      </c>
      <c r="C271" s="828" t="s">
        <v>219</v>
      </c>
      <c r="D271" s="869"/>
      <c r="E271" s="846" t="s">
        <v>93</v>
      </c>
      <c r="F271" s="823">
        <v>20</v>
      </c>
      <c r="G271" s="824">
        <v>2.4</v>
      </c>
      <c r="H271" s="825">
        <v>0</v>
      </c>
      <c r="I271" s="936" t="s">
        <v>39</v>
      </c>
      <c r="J271" s="937"/>
      <c r="K271" s="937"/>
      <c r="L271" s="937"/>
      <c r="M271" s="937"/>
      <c r="N271" s="937"/>
      <c r="O271" s="909"/>
      <c r="P271" s="920">
        <f t="shared" si="47"/>
        <v>7.2</v>
      </c>
      <c r="Q271" s="879" t="s">
        <v>39</v>
      </c>
      <c r="R271" s="538"/>
      <c r="S271" s="537"/>
      <c r="T271" s="537"/>
      <c r="U271" s="537"/>
      <c r="V271" s="537"/>
      <c r="W271" s="534"/>
      <c r="X271" s="538"/>
      <c r="Y271" s="538"/>
      <c r="Z271" s="538"/>
      <c r="AA271" s="537"/>
      <c r="AB271" s="537"/>
      <c r="AC271" s="537"/>
      <c r="AD271" s="537"/>
      <c r="AE271" s="537"/>
      <c r="AF271" s="537"/>
      <c r="AG271" s="537"/>
      <c r="AH271" s="537"/>
      <c r="AI271" s="537"/>
    </row>
    <row r="272" spans="2:35" ht="15.75">
      <c r="B272" s="819">
        <v>271</v>
      </c>
      <c r="C272" s="820" t="s">
        <v>220</v>
      </c>
      <c r="D272" s="819" t="s">
        <v>74</v>
      </c>
      <c r="E272" s="837" t="s">
        <v>92</v>
      </c>
      <c r="F272" s="823">
        <v>18</v>
      </c>
      <c r="G272" s="824">
        <v>8.65</v>
      </c>
      <c r="H272" s="825">
        <v>2</v>
      </c>
      <c r="I272" s="615"/>
      <c r="J272" s="615"/>
      <c r="K272" s="752"/>
      <c r="L272" s="615"/>
      <c r="M272" s="753">
        <v>15</v>
      </c>
      <c r="N272" s="618">
        <f>(M272-H272)/G272</f>
        <v>1.5028901734104045</v>
      </c>
      <c r="O272" s="916">
        <f t="shared" ref="O272:O283" si="48" xml:space="preserve"> ((1-NORMSDIST(N272-1.5))*1000000)/10000</f>
        <v>49.884698923410063</v>
      </c>
      <c r="P272" s="608">
        <f t="shared" si="47"/>
        <v>26.026957179048036</v>
      </c>
      <c r="Q272" s="849" t="str">
        <f>IF(N272&gt;=6,"13s(N2,R1)",(IF(N272&gt;=6,"13s(N2,R1)",IF(N272&gt;=5,"13s/22s/R4s(N2,R1)",IF(N272&gt;=4,"13s/22s/R4s/41s(N4,R1/N2,R2)",IF(N272&gt;=3,"13s/22s/R4s/41s/8x(N4R2/N2R4)",IF(N272&gt;=2,"13s/22s/R4s/41s/10x(N5R2/N2R5)","Unaceptable")))))))</f>
        <v>Unaceptable</v>
      </c>
      <c r="R272" s="538"/>
      <c r="S272" s="537"/>
      <c r="T272" s="537"/>
      <c r="U272" s="537"/>
      <c r="V272" s="537"/>
      <c r="W272" s="534"/>
      <c r="X272" s="538"/>
      <c r="Y272" s="538"/>
      <c r="Z272" s="538"/>
      <c r="AA272" s="537"/>
      <c r="AB272" s="537"/>
      <c r="AC272" s="537"/>
      <c r="AD272" s="537"/>
      <c r="AE272" s="537"/>
      <c r="AF272" s="537"/>
      <c r="AG272" s="537"/>
      <c r="AH272" s="537"/>
      <c r="AI272" s="537"/>
    </row>
    <row r="273" spans="2:35" ht="15.75">
      <c r="B273" s="831">
        <v>272</v>
      </c>
      <c r="C273" s="828" t="s">
        <v>220</v>
      </c>
      <c r="D273" s="869"/>
      <c r="E273" s="846" t="s">
        <v>93</v>
      </c>
      <c r="F273" s="823">
        <v>20</v>
      </c>
      <c r="G273" s="824">
        <v>6.71</v>
      </c>
      <c r="H273" s="825">
        <v>2</v>
      </c>
      <c r="I273" s="937" t="s">
        <v>39</v>
      </c>
      <c r="J273" s="937"/>
      <c r="K273" s="937"/>
      <c r="L273" s="938"/>
      <c r="M273" s="754">
        <v>15</v>
      </c>
      <c r="N273" s="618">
        <f>(M273-H273)/G273</f>
        <v>1.9374068554396424</v>
      </c>
      <c r="O273" s="917">
        <f t="shared" si="48"/>
        <v>33.090815664215981</v>
      </c>
      <c r="P273" s="614">
        <f t="shared" si="47"/>
        <v>20.229110212760222</v>
      </c>
      <c r="Q273" s="856" t="str">
        <f>IF(N273&gt;=6,"13s(N2,R1)",(IF(N273&gt;=6,"13s(N2,R1)",IF(N273&gt;=5,"13s/22s/R4s(N2,R1)",IF(N273&gt;=4,"13s/22s/R4s/41s(N4,R1/N2,R2)",IF(N273&gt;=3,"13s/22s/R4s/41s/8x(N4R2/N2R4)",IF(N273&gt;=2,"13s/22s/R4s/41s/10x(N5R2/N2R5)","Unaceptable")))))))</f>
        <v>Unaceptable</v>
      </c>
      <c r="R273" s="538"/>
      <c r="S273" s="537"/>
      <c r="T273" s="537"/>
      <c r="U273" s="537"/>
      <c r="V273" s="537"/>
      <c r="W273" s="534"/>
      <c r="X273" s="538"/>
      <c r="Y273" s="538"/>
      <c r="Z273" s="538"/>
      <c r="AA273" s="537"/>
      <c r="AB273" s="537"/>
      <c r="AC273" s="537"/>
      <c r="AD273" s="537"/>
      <c r="AE273" s="537"/>
      <c r="AF273" s="537"/>
      <c r="AG273" s="537"/>
      <c r="AH273" s="537"/>
      <c r="AI273" s="537"/>
    </row>
    <row r="274" spans="2:35" ht="15.75">
      <c r="B274" s="819">
        <v>273</v>
      </c>
      <c r="C274" s="820" t="s">
        <v>221</v>
      </c>
      <c r="D274" s="819" t="s">
        <v>69</v>
      </c>
      <c r="E274" s="837" t="s">
        <v>92</v>
      </c>
      <c r="F274" s="823">
        <v>20</v>
      </c>
      <c r="G274" s="824">
        <v>3.74</v>
      </c>
      <c r="H274" s="825">
        <v>1</v>
      </c>
      <c r="I274" s="603"/>
      <c r="J274" s="603"/>
      <c r="K274" s="717"/>
      <c r="L274" s="603"/>
      <c r="M274" s="755">
        <v>10</v>
      </c>
      <c r="N274" s="605">
        <f t="shared" ref="N274:N283" si="49">(M274-H274)/G274</f>
        <v>2.4064171122994651</v>
      </c>
      <c r="O274" s="916">
        <f t="shared" si="48"/>
        <v>18.235755935207365</v>
      </c>
      <c r="P274" s="608">
        <f t="shared" si="47"/>
        <v>11.264475132024574</v>
      </c>
      <c r="Q274" s="849" t="str">
        <f>IF(N274&gt;=6,"13s(N2,R1)",(IF(N274&gt;=6,"13s(N2,R1)",IF(N274&gt;=5,"13s/22s/R4s(N2,R1)",IF(N274&gt;=4,"13s/22s/R4s/41s(N4,R1/N2,R2)",IF(N274&gt;=3,"13s/22s/R4s/41s/8x(N4R2/N2R4)",IF(N274&gt;=2,"13s/22s/R4s/41s/10x(N5R2/N2R5)","Unaceptable")))))))</f>
        <v>13s/22s/R4s/41s/10x(N5R2/N2R5)</v>
      </c>
      <c r="R274" s="538"/>
      <c r="S274" s="537"/>
      <c r="T274" s="537"/>
      <c r="U274" s="537"/>
      <c r="V274" s="537"/>
      <c r="W274" s="534"/>
      <c r="X274" s="538"/>
      <c r="Y274" s="538"/>
      <c r="Z274" s="538"/>
      <c r="AA274" s="537"/>
      <c r="AB274" s="537"/>
      <c r="AC274" s="537"/>
      <c r="AD274" s="537"/>
      <c r="AE274" s="537"/>
      <c r="AF274" s="537"/>
      <c r="AG274" s="537"/>
      <c r="AH274" s="537"/>
      <c r="AI274" s="537"/>
    </row>
    <row r="275" spans="2:35" ht="15.75">
      <c r="B275" s="831">
        <v>274</v>
      </c>
      <c r="C275" s="885" t="s">
        <v>221</v>
      </c>
      <c r="D275" s="868"/>
      <c r="E275" s="843" t="s">
        <v>93</v>
      </c>
      <c r="F275" s="823">
        <v>21</v>
      </c>
      <c r="G275" s="824">
        <v>3.28</v>
      </c>
      <c r="H275" s="825">
        <v>3</v>
      </c>
      <c r="I275" s="937" t="s">
        <v>39</v>
      </c>
      <c r="J275" s="937"/>
      <c r="K275" s="937"/>
      <c r="L275" s="938"/>
      <c r="M275" s="753">
        <v>10</v>
      </c>
      <c r="N275" s="618">
        <f t="shared" si="49"/>
        <v>2.1341463414634148</v>
      </c>
      <c r="O275" s="917">
        <f t="shared" si="48"/>
        <v>26.299266102371085</v>
      </c>
      <c r="P275" s="619">
        <f t="shared" si="47"/>
        <v>10.287157041670939</v>
      </c>
      <c r="Q275" s="856" t="str">
        <f>IF(N275&gt;=6,"13s(N2,R1)",(IF(N275&gt;=6,"13s(N2,R1)",IF(N275&gt;=5,"13s/22s/R4s(N2,R1)",IF(N275&gt;=4,"13s/22s/R4s/41s(N4,R1/N2,R2)",IF(N275&gt;=3,"13s/22s/R4s/41s/8x(N4R2/N2R4)",IF(N275&gt;=2,"13s/22s/R4s/41s/10x(N5R2/N2R5)","Unaceptable")))))))</f>
        <v>13s/22s/R4s/41s/10x(N5R2/N2R5)</v>
      </c>
      <c r="R275" s="538"/>
      <c r="S275" s="537"/>
      <c r="T275" s="537"/>
      <c r="U275" s="537"/>
      <c r="V275" s="537"/>
      <c r="W275" s="534"/>
      <c r="X275" s="538"/>
      <c r="Y275" s="538"/>
      <c r="Z275" s="538"/>
      <c r="AA275" s="537"/>
      <c r="AB275" s="537"/>
      <c r="AC275" s="537"/>
      <c r="AD275" s="537"/>
      <c r="AE275" s="537"/>
      <c r="AF275" s="537"/>
      <c r="AG275" s="537"/>
      <c r="AH275" s="537"/>
      <c r="AI275" s="537"/>
    </row>
    <row r="276" spans="2:35" ht="15.75">
      <c r="B276" s="819">
        <v>275</v>
      </c>
      <c r="C276" s="892" t="s">
        <v>222</v>
      </c>
      <c r="D276" s="821" t="s">
        <v>69</v>
      </c>
      <c r="E276" s="837" t="s">
        <v>92</v>
      </c>
      <c r="F276" s="823">
        <v>21</v>
      </c>
      <c r="G276" s="824">
        <v>2.86</v>
      </c>
      <c r="H276" s="825">
        <v>0</v>
      </c>
      <c r="I276" s="715">
        <v>7.4</v>
      </c>
      <c r="J276" s="604">
        <v>57.3</v>
      </c>
      <c r="K276" s="605">
        <f t="shared" ref="K276:K283" si="50">I276/J276</f>
        <v>0.12914485165794068</v>
      </c>
      <c r="L276" s="703">
        <f t="shared" ref="L276:L283" si="51">SQRT(POWER(G276,2)+POWER(I276,2))*1.96*SQRT(2)</f>
        <v>21.99039642025582</v>
      </c>
      <c r="M276" s="750">
        <v>20.5</v>
      </c>
      <c r="N276" s="605">
        <f t="shared" si="49"/>
        <v>7.1678321678321684</v>
      </c>
      <c r="O276" s="916">
        <f t="shared" si="48"/>
        <v>7.2307756449063731E-7</v>
      </c>
      <c r="P276" s="608">
        <f t="shared" si="47"/>
        <v>8.5799999999999983</v>
      </c>
      <c r="Q276" s="853" t="str">
        <f>IF(N276&gt;=6,"13s(N3,R1)",(IF(N276&gt;=6,"13s(N3,R1)",IF(N276&gt;=5,"13s/2of32s/R4s(N3,R1)",IF(N276&gt;=4,"13s/2of32s/R4s/31s(N3,R1)",IF(N276&gt;=3,"13s/2of32s/R4s/31s/6x(N6,R1/N3,R2)",IF(N276&gt;=2,"13s/2of32s/R4s/31s/12x(N6,R2)","Unaceptable")))))))</f>
        <v>13s(N3,R1)</v>
      </c>
      <c r="R276" s="538"/>
      <c r="S276" s="537"/>
      <c r="T276" s="537"/>
      <c r="U276" s="537"/>
      <c r="V276" s="537"/>
      <c r="W276" s="537"/>
      <c r="X276" s="538"/>
      <c r="Y276" s="538"/>
      <c r="Z276" s="538"/>
      <c r="AA276" s="537"/>
      <c r="AB276" s="537"/>
      <c r="AC276" s="537"/>
      <c r="AD276" s="537"/>
      <c r="AE276" s="537"/>
      <c r="AF276" s="537"/>
      <c r="AG276" s="537"/>
      <c r="AH276" s="537"/>
      <c r="AI276" s="537"/>
    </row>
    <row r="277" spans="2:35" ht="15.75">
      <c r="B277" s="831">
        <v>276</v>
      </c>
      <c r="C277" s="893" t="s">
        <v>222</v>
      </c>
      <c r="D277" s="894"/>
      <c r="E277" s="846" t="s">
        <v>93</v>
      </c>
      <c r="F277" s="823">
        <v>21</v>
      </c>
      <c r="G277" s="824">
        <v>3.1</v>
      </c>
      <c r="H277" s="825">
        <v>0</v>
      </c>
      <c r="I277" s="716">
        <v>7.4</v>
      </c>
      <c r="J277" s="610">
        <v>57.3</v>
      </c>
      <c r="K277" s="611">
        <f t="shared" si="50"/>
        <v>0.12914485165794068</v>
      </c>
      <c r="L277" s="723">
        <f t="shared" si="51"/>
        <v>22.238875511140396</v>
      </c>
      <c r="M277" s="751">
        <v>20.5</v>
      </c>
      <c r="N277" s="611">
        <f t="shared" si="49"/>
        <v>6.6129032258064511</v>
      </c>
      <c r="O277" s="917">
        <f t="shared" si="48"/>
        <v>1.5862242230824108E-5</v>
      </c>
      <c r="P277" s="614">
        <f t="shared" si="47"/>
        <v>9.3000000000000007</v>
      </c>
      <c r="Q277" s="847" t="str">
        <f>IF(N277&gt;=6,"13s(N3,R1)",(IF(N277&gt;=6,"13s(N3,R1)",IF(N277&gt;=5,"13s/2of32s/R4s(N3,R1)",IF(N277&gt;=4,"13s/2of32s/R4s/31s(N3,R1)",IF(N277&gt;=3,"13s/2of32s/R4s/31s/6x(N6,R1/N3,R2)",IF(N277&gt;=2,"13s/2of32s/R4s/31s/12x(N6,R2)","Unaceptable")))))))</f>
        <v>13s(N3,R1)</v>
      </c>
      <c r="R277" s="538"/>
      <c r="S277" s="537"/>
      <c r="T277" s="537"/>
      <c r="U277" s="537"/>
      <c r="V277" s="537"/>
      <c r="W277" s="537"/>
      <c r="X277" s="538"/>
      <c r="Y277" s="538"/>
      <c r="Z277" s="538"/>
      <c r="AA277" s="537"/>
      <c r="AB277" s="537"/>
      <c r="AC277" s="537"/>
      <c r="AD277" s="537"/>
      <c r="AE277" s="537"/>
      <c r="AF277" s="537"/>
      <c r="AG277" s="537"/>
      <c r="AH277" s="537"/>
      <c r="AI277" s="537"/>
    </row>
    <row r="278" spans="2:35" ht="15.75">
      <c r="B278" s="786">
        <v>277</v>
      </c>
      <c r="C278" s="854" t="s">
        <v>223</v>
      </c>
      <c r="D278" s="812" t="s">
        <v>98</v>
      </c>
      <c r="E278" s="855" t="s">
        <v>99</v>
      </c>
      <c r="F278" s="790">
        <v>38</v>
      </c>
      <c r="G278" s="791">
        <v>1.82</v>
      </c>
      <c r="H278" s="792">
        <v>0</v>
      </c>
      <c r="I278" s="742">
        <v>2.7</v>
      </c>
      <c r="J278" s="733">
        <v>8.6</v>
      </c>
      <c r="K278" s="678">
        <f t="shared" si="50"/>
        <v>0.31395348837209308</v>
      </c>
      <c r="L278" s="679">
        <f t="shared" si="51"/>
        <v>9.0255393013381759</v>
      </c>
      <c r="M278" s="756">
        <v>15</v>
      </c>
      <c r="N278" s="678">
        <f t="shared" si="49"/>
        <v>8.2417582417582409</v>
      </c>
      <c r="O278" s="916">
        <f t="shared" si="48"/>
        <v>7.8240747214408657E-10</v>
      </c>
      <c r="P278" s="673">
        <f t="shared" si="47"/>
        <v>5.46</v>
      </c>
      <c r="Q278" s="856" t="str">
        <f t="shared" ref="Q278:Q283" si="52">IF(N278&gt;=6,"13s(N2,R1)",(IF(N278&gt;=6,"13s(N2,R1)",IF(N278&gt;=5,"13s/22s/R4s(N2,R1)",IF(N278&gt;=4,"13s/22s/R4s/41s(N4,R1/N2,R2)",IF(N278&gt;=3,"13s/22s/R4s/41s/8x(N4R2/N2R4)",IF(N278&gt;=2,"13s/22s/R4s/41s/10x(N5R2/N2R5)","Unaceptable")))))))</f>
        <v>13s(N2,R1)</v>
      </c>
      <c r="R278" s="538"/>
      <c r="S278" s="537"/>
      <c r="T278" s="537"/>
      <c r="U278" s="537"/>
      <c r="V278" s="537"/>
      <c r="W278" s="537"/>
      <c r="X278" s="538"/>
      <c r="Y278" s="538"/>
      <c r="Z278" s="538"/>
      <c r="AA278" s="537"/>
      <c r="AB278" s="537"/>
      <c r="AC278" s="537"/>
      <c r="AD278" s="537"/>
      <c r="AE278" s="537"/>
      <c r="AF278" s="537"/>
      <c r="AG278" s="537"/>
      <c r="AH278" s="537"/>
      <c r="AI278" s="537"/>
    </row>
    <row r="279" spans="2:35" ht="15.75">
      <c r="B279" s="794">
        <v>278</v>
      </c>
      <c r="C279" s="795" t="s">
        <v>223</v>
      </c>
      <c r="D279" s="796"/>
      <c r="E279" s="850" t="s">
        <v>100</v>
      </c>
      <c r="F279" s="790">
        <v>34</v>
      </c>
      <c r="G279" s="791">
        <v>1.33</v>
      </c>
      <c r="H279" s="792">
        <v>0</v>
      </c>
      <c r="I279" s="749">
        <v>2.7</v>
      </c>
      <c r="J279" s="729">
        <v>8.6</v>
      </c>
      <c r="K279" s="648">
        <f t="shared" si="50"/>
        <v>0.31395348837209308</v>
      </c>
      <c r="L279" s="653">
        <f t="shared" si="51"/>
        <v>8.3427417843296592</v>
      </c>
      <c r="M279" s="757">
        <v>15</v>
      </c>
      <c r="N279" s="648">
        <f t="shared" si="49"/>
        <v>11.278195488721805</v>
      </c>
      <c r="O279" s="917">
        <f t="shared" si="48"/>
        <v>0</v>
      </c>
      <c r="P279" s="651">
        <f t="shared" si="47"/>
        <v>3.99</v>
      </c>
      <c r="Q279" s="851" t="str">
        <f t="shared" si="52"/>
        <v>13s(N2,R1)</v>
      </c>
      <c r="R279" s="538"/>
      <c r="S279" s="537"/>
      <c r="T279" s="537"/>
      <c r="U279" s="537"/>
      <c r="V279" s="537"/>
      <c r="W279" s="537"/>
      <c r="X279" s="538"/>
      <c r="Y279" s="538"/>
      <c r="Z279" s="538"/>
      <c r="AA279" s="537"/>
      <c r="AB279" s="537"/>
      <c r="AC279" s="537"/>
      <c r="AD279" s="537"/>
      <c r="AE279" s="537"/>
      <c r="AF279" s="537"/>
      <c r="AG279" s="537"/>
      <c r="AH279" s="537"/>
      <c r="AI279" s="537"/>
    </row>
    <row r="280" spans="2:35" ht="15.75">
      <c r="B280" s="786">
        <v>279</v>
      </c>
      <c r="C280" s="787" t="s">
        <v>224</v>
      </c>
      <c r="D280" s="786" t="s">
        <v>98</v>
      </c>
      <c r="E280" s="848" t="s">
        <v>99</v>
      </c>
      <c r="F280" s="790">
        <v>38</v>
      </c>
      <c r="G280" s="791">
        <v>2.21</v>
      </c>
      <c r="H280" s="792">
        <v>1</v>
      </c>
      <c r="I280" s="738">
        <v>4</v>
      </c>
      <c r="J280" s="726">
        <v>6.8</v>
      </c>
      <c r="K280" s="644">
        <f t="shared" si="50"/>
        <v>0.58823529411764708</v>
      </c>
      <c r="L280" s="652">
        <f t="shared" si="51"/>
        <v>12.667151105122258</v>
      </c>
      <c r="M280" s="756">
        <v>15</v>
      </c>
      <c r="N280" s="644">
        <f t="shared" si="49"/>
        <v>6.3348416289592757</v>
      </c>
      <c r="O280" s="916">
        <f t="shared" si="48"/>
        <v>6.6625851380397449E-5</v>
      </c>
      <c r="P280" s="647">
        <f t="shared" si="47"/>
        <v>6.7049906785915825</v>
      </c>
      <c r="Q280" s="849" t="str">
        <f t="shared" si="52"/>
        <v>13s(N2,R1)</v>
      </c>
      <c r="R280" s="538"/>
      <c r="S280" s="537"/>
      <c r="T280" s="537"/>
      <c r="U280" s="537"/>
      <c r="V280" s="537"/>
      <c r="W280" s="537"/>
      <c r="X280" s="538"/>
      <c r="Y280" s="538"/>
      <c r="Z280" s="538"/>
      <c r="AA280" s="537"/>
      <c r="AB280" s="537"/>
      <c r="AC280" s="537"/>
      <c r="AD280" s="537"/>
      <c r="AE280" s="537"/>
      <c r="AF280" s="537"/>
      <c r="AG280" s="537"/>
      <c r="AH280" s="537"/>
      <c r="AI280" s="537"/>
    </row>
    <row r="281" spans="2:35" ht="15.75">
      <c r="B281" s="794">
        <v>280</v>
      </c>
      <c r="C281" s="795" t="s">
        <v>224</v>
      </c>
      <c r="D281" s="796"/>
      <c r="E281" s="850" t="s">
        <v>100</v>
      </c>
      <c r="F281" s="790">
        <v>34</v>
      </c>
      <c r="G281" s="791">
        <v>1.86</v>
      </c>
      <c r="H281" s="792">
        <v>1</v>
      </c>
      <c r="I281" s="749">
        <v>4</v>
      </c>
      <c r="J281" s="729">
        <v>6.8</v>
      </c>
      <c r="K281" s="648">
        <f t="shared" si="50"/>
        <v>0.58823529411764708</v>
      </c>
      <c r="L281" s="653">
        <f t="shared" si="51"/>
        <v>12.2275099149418</v>
      </c>
      <c r="M281" s="757">
        <v>15</v>
      </c>
      <c r="N281" s="648">
        <f t="shared" si="49"/>
        <v>7.5268817204301071</v>
      </c>
      <c r="O281" s="917">
        <f t="shared" si="48"/>
        <v>8.357662339975036E-8</v>
      </c>
      <c r="P281" s="651">
        <f t="shared" si="47"/>
        <v>5.6688976000629969</v>
      </c>
      <c r="Q281" s="851" t="str">
        <f t="shared" si="52"/>
        <v>13s(N2,R1)</v>
      </c>
      <c r="R281" s="538"/>
      <c r="S281" s="537"/>
      <c r="T281" s="537"/>
      <c r="U281" s="537"/>
      <c r="V281" s="537"/>
      <c r="W281" s="537"/>
      <c r="X281" s="538"/>
      <c r="Y281" s="538"/>
      <c r="Z281" s="538"/>
      <c r="AA281" s="537"/>
      <c r="AB281" s="537"/>
      <c r="AC281" s="537"/>
      <c r="AD281" s="537"/>
      <c r="AE281" s="537"/>
      <c r="AF281" s="537"/>
      <c r="AG281" s="537"/>
      <c r="AH281" s="537"/>
      <c r="AI281" s="537"/>
    </row>
    <row r="282" spans="2:35" ht="15.75">
      <c r="B282" s="786">
        <v>281</v>
      </c>
      <c r="C282" s="787" t="s">
        <v>225</v>
      </c>
      <c r="D282" s="786" t="s">
        <v>98</v>
      </c>
      <c r="E282" s="848" t="s">
        <v>99</v>
      </c>
      <c r="F282" s="790">
        <v>40</v>
      </c>
      <c r="G282" s="791">
        <v>4.45</v>
      </c>
      <c r="H282" s="792">
        <v>0</v>
      </c>
      <c r="I282" s="738">
        <v>10.7</v>
      </c>
      <c r="J282" s="726">
        <v>15.8</v>
      </c>
      <c r="K282" s="644">
        <f t="shared" si="50"/>
        <v>0.67721518987341767</v>
      </c>
      <c r="L282" s="652">
        <f t="shared" si="51"/>
        <v>32.121583647136703</v>
      </c>
      <c r="M282" s="756">
        <v>20</v>
      </c>
      <c r="N282" s="662">
        <f t="shared" si="49"/>
        <v>4.4943820224719095</v>
      </c>
      <c r="O282" s="916">
        <f t="shared" si="48"/>
        <v>0.13750069223135153</v>
      </c>
      <c r="P282" s="647">
        <f t="shared" si="47"/>
        <v>13.350000000000001</v>
      </c>
      <c r="Q282" s="849" t="str">
        <f t="shared" si="52"/>
        <v>13s/22s/R4s/41s(N4,R1/N2,R2)</v>
      </c>
      <c r="R282" s="538"/>
      <c r="S282" s="537"/>
      <c r="T282" s="537"/>
      <c r="U282" s="537"/>
      <c r="V282" s="537"/>
      <c r="W282" s="537"/>
      <c r="X282" s="538"/>
      <c r="Y282" s="538"/>
      <c r="Z282" s="538"/>
      <c r="AA282" s="537"/>
      <c r="AB282" s="537"/>
      <c r="AC282" s="537"/>
      <c r="AD282" s="537"/>
      <c r="AE282" s="537"/>
      <c r="AF282" s="537"/>
      <c r="AG282" s="537"/>
      <c r="AH282" s="537"/>
      <c r="AI282" s="537"/>
    </row>
    <row r="283" spans="2:35" ht="15.75">
      <c r="B283" s="794">
        <v>282</v>
      </c>
      <c r="C283" s="795" t="s">
        <v>225</v>
      </c>
      <c r="D283" s="796"/>
      <c r="E283" s="850" t="s">
        <v>100</v>
      </c>
      <c r="F283" s="790">
        <v>34</v>
      </c>
      <c r="G283" s="791">
        <v>5.49</v>
      </c>
      <c r="H283" s="792">
        <v>0</v>
      </c>
      <c r="I283" s="742">
        <v>10.7</v>
      </c>
      <c r="J283" s="733">
        <v>15.8</v>
      </c>
      <c r="K283" s="678">
        <f t="shared" si="50"/>
        <v>0.67721518987341767</v>
      </c>
      <c r="L283" s="679">
        <f t="shared" si="51"/>
        <v>33.334996389980304</v>
      </c>
      <c r="M283" s="758">
        <v>20</v>
      </c>
      <c r="N283" s="672">
        <f t="shared" si="49"/>
        <v>3.6429872495446265</v>
      </c>
      <c r="O283" s="917">
        <f t="shared" si="48"/>
        <v>1.6057061107030091</v>
      </c>
      <c r="P283" s="673">
        <f t="shared" si="47"/>
        <v>16.470000000000002</v>
      </c>
      <c r="Q283" s="856" t="str">
        <f t="shared" si="52"/>
        <v>13s/22s/R4s/41s/8x(N4R2/N2R4)</v>
      </c>
      <c r="R283" s="538"/>
      <c r="S283" s="537"/>
      <c r="T283" s="537"/>
      <c r="U283" s="537"/>
      <c r="V283" s="537"/>
      <c r="W283" s="537"/>
      <c r="X283" s="538"/>
      <c r="Y283" s="538"/>
      <c r="Z283" s="538"/>
      <c r="AA283" s="537"/>
      <c r="AB283" s="537"/>
      <c r="AC283" s="537"/>
      <c r="AD283" s="537"/>
      <c r="AE283" s="537"/>
      <c r="AF283" s="537"/>
      <c r="AG283" s="537"/>
      <c r="AH283" s="537"/>
      <c r="AI283" s="537"/>
    </row>
    <row r="284" spans="2:35" ht="15.75">
      <c r="B284" s="786">
        <v>283</v>
      </c>
      <c r="C284" s="787" t="s">
        <v>226</v>
      </c>
      <c r="D284" s="786" t="s">
        <v>98</v>
      </c>
      <c r="E284" s="848" t="s">
        <v>99</v>
      </c>
      <c r="F284" s="790">
        <v>40</v>
      </c>
      <c r="G284" s="791">
        <v>3.71</v>
      </c>
      <c r="H284" s="792">
        <v>0</v>
      </c>
      <c r="I284" s="934"/>
      <c r="J284" s="935"/>
      <c r="K284" s="935"/>
      <c r="L284" s="935"/>
      <c r="M284" s="935"/>
      <c r="N284" s="935"/>
      <c r="O284" s="911"/>
      <c r="P284" s="921">
        <f t="shared" si="47"/>
        <v>11.129999999999999</v>
      </c>
      <c r="Q284" s="887"/>
      <c r="R284" s="538"/>
      <c r="S284" s="537"/>
      <c r="T284" s="537"/>
      <c r="U284" s="537"/>
      <c r="V284" s="537"/>
      <c r="W284" s="534"/>
      <c r="X284" s="538"/>
      <c r="Y284" s="538"/>
      <c r="Z284" s="538"/>
      <c r="AA284" s="537"/>
      <c r="AB284" s="537"/>
      <c r="AC284" s="537"/>
      <c r="AD284" s="537"/>
      <c r="AE284" s="537"/>
      <c r="AF284" s="537"/>
      <c r="AG284" s="537"/>
      <c r="AH284" s="537"/>
      <c r="AI284" s="537"/>
    </row>
    <row r="285" spans="2:35" ht="15.75">
      <c r="B285" s="794">
        <v>284</v>
      </c>
      <c r="C285" s="795" t="s">
        <v>226</v>
      </c>
      <c r="D285" s="796"/>
      <c r="E285" s="855" t="s">
        <v>100</v>
      </c>
      <c r="F285" s="790">
        <v>34</v>
      </c>
      <c r="G285" s="791">
        <v>3.9</v>
      </c>
      <c r="H285" s="792">
        <v>1</v>
      </c>
      <c r="I285" s="936" t="s">
        <v>39</v>
      </c>
      <c r="J285" s="937"/>
      <c r="K285" s="937"/>
      <c r="L285" s="937"/>
      <c r="M285" s="937"/>
      <c r="N285" s="937"/>
      <c r="O285" s="909"/>
      <c r="P285" s="922">
        <f t="shared" si="47"/>
        <v>11.742657280190032</v>
      </c>
      <c r="Q285" s="879" t="s">
        <v>39</v>
      </c>
      <c r="R285" s="538"/>
      <c r="S285" s="538"/>
      <c r="T285" s="538"/>
      <c r="U285" s="538"/>
      <c r="V285" s="538"/>
      <c r="W285" s="534"/>
      <c r="X285" s="538"/>
      <c r="Y285" s="538"/>
      <c r="Z285" s="538"/>
      <c r="AA285" s="537"/>
      <c r="AB285" s="537"/>
      <c r="AC285" s="537"/>
      <c r="AD285" s="537"/>
      <c r="AE285" s="537"/>
      <c r="AF285" s="537"/>
      <c r="AG285" s="537"/>
      <c r="AH285" s="537"/>
      <c r="AI285" s="537"/>
    </row>
    <row r="286" spans="2:35" ht="15.75">
      <c r="B286" s="786">
        <v>285</v>
      </c>
      <c r="C286" s="787" t="s">
        <v>227</v>
      </c>
      <c r="D286" s="895" t="s">
        <v>98</v>
      </c>
      <c r="E286" s="848" t="s">
        <v>101</v>
      </c>
      <c r="F286" s="790">
        <v>12</v>
      </c>
      <c r="G286" s="791">
        <v>2.66</v>
      </c>
      <c r="H286" s="801">
        <v>1</v>
      </c>
      <c r="I286" s="934"/>
      <c r="J286" s="935"/>
      <c r="K286" s="935"/>
      <c r="L286" s="935"/>
      <c r="M286" s="935"/>
      <c r="N286" s="935"/>
      <c r="O286" s="911"/>
      <c r="P286" s="929">
        <f t="shared" si="47"/>
        <v>8.0424125733513581</v>
      </c>
      <c r="Q286" s="887"/>
      <c r="R286" s="538"/>
      <c r="S286" s="538"/>
      <c r="T286" s="538"/>
      <c r="U286" s="538"/>
      <c r="V286" s="538"/>
      <c r="W286" s="534"/>
      <c r="X286" s="538"/>
      <c r="Y286" s="538"/>
      <c r="Z286" s="538"/>
      <c r="AA286" s="537"/>
      <c r="AB286" s="537"/>
      <c r="AC286" s="537"/>
      <c r="AD286" s="537"/>
      <c r="AE286" s="537"/>
      <c r="AF286" s="537"/>
      <c r="AG286" s="537"/>
      <c r="AH286" s="537"/>
      <c r="AI286" s="537"/>
    </row>
    <row r="287" spans="2:35" ht="15.75">
      <c r="B287" s="794">
        <v>286</v>
      </c>
      <c r="C287" s="795" t="s">
        <v>227</v>
      </c>
      <c r="D287" s="896"/>
      <c r="E287" s="850" t="s">
        <v>102</v>
      </c>
      <c r="F287" s="790">
        <v>8</v>
      </c>
      <c r="G287" s="791">
        <v>2.93</v>
      </c>
      <c r="H287" s="801">
        <v>1</v>
      </c>
      <c r="I287" s="936" t="s">
        <v>39</v>
      </c>
      <c r="J287" s="937"/>
      <c r="K287" s="937"/>
      <c r="L287" s="937"/>
      <c r="M287" s="937"/>
      <c r="N287" s="937"/>
      <c r="O287" s="909"/>
      <c r="P287" s="929">
        <f t="shared" si="47"/>
        <v>8.8466999496987579</v>
      </c>
      <c r="Q287" s="879" t="s">
        <v>39</v>
      </c>
      <c r="R287" s="538"/>
      <c r="S287" s="538"/>
      <c r="T287" s="538"/>
      <c r="U287" s="538"/>
      <c r="V287" s="538"/>
      <c r="W287" s="534"/>
      <c r="X287" s="538"/>
      <c r="Y287" s="538"/>
      <c r="Z287" s="538"/>
      <c r="AA287" s="537"/>
      <c r="AB287" s="537"/>
      <c r="AC287" s="537"/>
      <c r="AD287" s="537"/>
      <c r="AE287" s="537"/>
      <c r="AF287" s="537"/>
      <c r="AG287" s="537"/>
      <c r="AH287" s="537"/>
      <c r="AI287" s="537"/>
    </row>
    <row r="288" spans="2:35" ht="15.75">
      <c r="B288" s="786">
        <v>287</v>
      </c>
      <c r="C288" s="787" t="s">
        <v>228</v>
      </c>
      <c r="D288" s="895" t="s">
        <v>98</v>
      </c>
      <c r="E288" s="848" t="s">
        <v>101</v>
      </c>
      <c r="F288" s="790">
        <v>3</v>
      </c>
      <c r="G288" s="791">
        <v>2.2999999999999998</v>
      </c>
      <c r="H288" s="801">
        <v>4</v>
      </c>
      <c r="I288" s="934"/>
      <c r="J288" s="935"/>
      <c r="K288" s="935"/>
      <c r="L288" s="935"/>
      <c r="M288" s="935"/>
      <c r="N288" s="935"/>
      <c r="O288" s="911"/>
      <c r="P288" s="921">
        <f t="shared" si="47"/>
        <v>7.9755877526361649</v>
      </c>
      <c r="Q288" s="887"/>
      <c r="R288" s="538"/>
      <c r="S288" s="538"/>
      <c r="T288" s="538"/>
      <c r="U288" s="538"/>
      <c r="V288" s="538"/>
      <c r="W288" s="534"/>
      <c r="X288" s="538"/>
      <c r="Y288" s="538"/>
      <c r="Z288" s="538"/>
      <c r="AA288" s="537"/>
      <c r="AB288" s="537"/>
      <c r="AC288" s="537"/>
      <c r="AD288" s="537"/>
      <c r="AE288" s="537"/>
      <c r="AF288" s="537"/>
      <c r="AG288" s="537"/>
      <c r="AH288" s="537"/>
      <c r="AI288" s="537"/>
    </row>
    <row r="289" spans="2:35" ht="15.75">
      <c r="B289" s="812">
        <v>288</v>
      </c>
      <c r="C289" s="795" t="s">
        <v>228</v>
      </c>
      <c r="D289" s="897"/>
      <c r="E289" s="850" t="s">
        <v>102</v>
      </c>
      <c r="F289" s="790">
        <v>2</v>
      </c>
      <c r="G289" s="791">
        <v>1.19</v>
      </c>
      <c r="H289" s="801">
        <v>2</v>
      </c>
      <c r="I289" s="936" t="s">
        <v>39</v>
      </c>
      <c r="J289" s="937"/>
      <c r="K289" s="937"/>
      <c r="L289" s="937"/>
      <c r="M289" s="937"/>
      <c r="N289" s="937"/>
      <c r="O289" s="912"/>
      <c r="P289" s="922">
        <f>SQRT(POWER(3,2)*POWER(G289,2)+POWER(H289,2))</f>
        <v>4.0920532743355142</v>
      </c>
      <c r="Q289" s="879" t="s">
        <v>39</v>
      </c>
      <c r="R289" s="538"/>
      <c r="S289" s="537"/>
      <c r="T289" s="537"/>
      <c r="U289" s="537"/>
      <c r="V289" s="537"/>
      <c r="W289" s="537"/>
      <c r="X289" s="538"/>
      <c r="Y289" s="538"/>
      <c r="Z289" s="538"/>
      <c r="AA289" s="537"/>
      <c r="AB289" s="537"/>
      <c r="AC289" s="537"/>
      <c r="AD289" s="537"/>
      <c r="AE289" s="537"/>
      <c r="AF289" s="537"/>
      <c r="AG289" s="537"/>
      <c r="AH289" s="537"/>
      <c r="AI289" s="537"/>
    </row>
    <row r="290" spans="2:35" ht="15.75">
      <c r="B290" s="880">
        <v>289</v>
      </c>
      <c r="C290" s="898" t="s">
        <v>229</v>
      </c>
      <c r="D290" s="880" t="s">
        <v>103</v>
      </c>
      <c r="E290" s="837" t="s">
        <v>104</v>
      </c>
      <c r="F290" s="823">
        <v>82</v>
      </c>
      <c r="G290" s="824">
        <v>1.52</v>
      </c>
      <c r="H290" s="825">
        <v>2</v>
      </c>
      <c r="I290" s="615">
        <v>3.2</v>
      </c>
      <c r="J290" s="616">
        <v>6.3</v>
      </c>
      <c r="K290" s="707">
        <f t="shared" ref="K290:K349" si="53">I290/J290</f>
        <v>0.50793650793650802</v>
      </c>
      <c r="L290" s="759">
        <f t="shared" ref="L290:L349" si="54">SQRT(POWER(G290,2)+POWER(I290,2))*1.96*SQRT(2)</f>
        <v>9.8197369251930589</v>
      </c>
      <c r="M290" s="596">
        <v>8</v>
      </c>
      <c r="N290" s="707">
        <f t="shared" ref="N290:N349" si="55">(M290-H290)/G290</f>
        <v>3.9473684210526314</v>
      </c>
      <c r="O290" s="916">
        <f t="shared" ref="O290:O349" si="56" xml:space="preserve"> ((1-NORMSDIST(N290-1.5))*1000000)/10000</f>
        <v>0.719518288897536</v>
      </c>
      <c r="P290" s="925">
        <f>SQRT(POWER(3,2)*POWER(G290,2)+POWER(H290,2))</f>
        <v>4.9793172222705397</v>
      </c>
      <c r="Q290" s="841" t="str">
        <f>IF(N290&gt;=6,"13s(N3,R1)",(IF(N290&gt;=6,"13s(N3,R1)",IF(N290&gt;=5,"13s/2of32s/R4s(N3,R1)",IF(N290&gt;=4,"13s/2of32s/R4s/31s(N3,R1)",IF(N290&gt;=3,"13s/2of32s/R4s/31s/6x(N6,R1/N3,R2)",IF(N290&gt;=2,"13s/2of32s/R4s/31s/12x(N6,R2)","Unaceptable")))))))</f>
        <v>13s/2of32s/R4s/31s/6x(N6,R1/N3,R2)</v>
      </c>
      <c r="R290" s="538"/>
      <c r="S290" s="537"/>
      <c r="T290" s="537"/>
      <c r="U290" s="537"/>
      <c r="V290" s="537"/>
      <c r="W290" s="537"/>
      <c r="X290" s="538"/>
      <c r="Y290" s="538"/>
      <c r="Z290" s="538"/>
      <c r="AA290" s="537"/>
      <c r="AB290" s="537"/>
      <c r="AC290" s="537"/>
      <c r="AD290" s="537"/>
      <c r="AE290" s="537"/>
      <c r="AF290" s="537"/>
      <c r="AG290" s="537"/>
      <c r="AH290" s="537"/>
      <c r="AI290" s="537"/>
    </row>
    <row r="291" spans="2:35" ht="15.75">
      <c r="B291" s="868">
        <v>290</v>
      </c>
      <c r="C291" s="899" t="s">
        <v>229</v>
      </c>
      <c r="D291" s="868"/>
      <c r="E291" s="843" t="s">
        <v>105</v>
      </c>
      <c r="F291" s="823">
        <v>80</v>
      </c>
      <c r="G291" s="824">
        <v>0.97</v>
      </c>
      <c r="H291" s="825">
        <v>2</v>
      </c>
      <c r="I291" s="615">
        <v>3.2</v>
      </c>
      <c r="J291" s="616">
        <v>6.3</v>
      </c>
      <c r="K291" s="707">
        <f t="shared" si="53"/>
        <v>0.50793650793650802</v>
      </c>
      <c r="L291" s="759">
        <f t="shared" si="54"/>
        <v>9.2684999260937602</v>
      </c>
      <c r="M291" s="596">
        <v>8</v>
      </c>
      <c r="N291" s="707">
        <f t="shared" si="55"/>
        <v>6.1855670103092786</v>
      </c>
      <c r="O291" s="923">
        <f t="shared" si="56"/>
        <v>1.3959296688570433E-4</v>
      </c>
      <c r="P291" s="925">
        <f>SQRT(POWER(3,2)*POWER(G291,2)+POWER(H291,2))</f>
        <v>3.5310196827545437</v>
      </c>
      <c r="Q291" s="841" t="str">
        <f t="shared" ref="Q291:Q349" si="57">IF(N291&gt;=6,"13s(N3,R1)",(IF(N291&gt;=6,"13s(N3,R1)",IF(N291&gt;=5,"13s/2of32s/R4s(N3,R1)",IF(N291&gt;=4,"13s/2of32s/R4s/31s(N3,R1)",IF(N291&gt;=3,"13s/2of32s/R4s/31s/6x(N6,R1/N3,R2)",IF(N291&gt;=2,"13s/2of32s/R4s/31s/12x(N6,R2)","Unaceptable")))))))</f>
        <v>13s(N3,R1)</v>
      </c>
      <c r="R291" s="538"/>
      <c r="S291" s="537"/>
      <c r="T291" s="537"/>
      <c r="U291" s="537"/>
      <c r="V291" s="537"/>
      <c r="W291" s="537"/>
      <c r="X291" s="538"/>
      <c r="Y291" s="538"/>
      <c r="Z291" s="538"/>
      <c r="AA291" s="537"/>
      <c r="AB291" s="537"/>
      <c r="AC291" s="537"/>
      <c r="AD291" s="537"/>
      <c r="AE291" s="537"/>
      <c r="AF291" s="537"/>
      <c r="AG291" s="537"/>
      <c r="AH291" s="537"/>
      <c r="AI291" s="537"/>
    </row>
    <row r="292" spans="2:35" ht="15.75">
      <c r="B292" s="869">
        <v>291</v>
      </c>
      <c r="C292" s="900" t="s">
        <v>229</v>
      </c>
      <c r="D292" s="869"/>
      <c r="E292" s="846" t="s">
        <v>106</v>
      </c>
      <c r="F292" s="823">
        <v>81</v>
      </c>
      <c r="G292" s="824">
        <v>0.87</v>
      </c>
      <c r="H292" s="825">
        <v>2</v>
      </c>
      <c r="I292" s="609">
        <v>3.2</v>
      </c>
      <c r="J292" s="610">
        <v>6.3</v>
      </c>
      <c r="K292" s="745">
        <f t="shared" si="53"/>
        <v>0.50793650793650802</v>
      </c>
      <c r="L292" s="760">
        <f t="shared" si="54"/>
        <v>9.1919193904211323</v>
      </c>
      <c r="M292" s="596">
        <v>8</v>
      </c>
      <c r="N292" s="745">
        <f t="shared" si="55"/>
        <v>6.8965517241379315</v>
      </c>
      <c r="O292" s="917">
        <f t="shared" si="56"/>
        <v>3.3966916945793457E-6</v>
      </c>
      <c r="P292" s="920">
        <f>SQRT(POWER(3,2)*POWER(G292,2)+POWER(H292,2))</f>
        <v>3.2881757860552407</v>
      </c>
      <c r="Q292" s="847" t="str">
        <f t="shared" si="57"/>
        <v>13s(N3,R1)</v>
      </c>
      <c r="R292" s="538"/>
      <c r="S292" s="537"/>
      <c r="T292" s="537"/>
      <c r="U292" s="537"/>
      <c r="V292" s="537"/>
      <c r="W292" s="537"/>
      <c r="X292" s="538"/>
      <c r="Y292" s="538"/>
      <c r="Z292" s="538"/>
      <c r="AA292" s="537"/>
      <c r="AB292" s="537"/>
      <c r="AC292" s="537"/>
      <c r="AD292" s="537"/>
      <c r="AE292" s="537"/>
      <c r="AF292" s="537"/>
      <c r="AG292" s="537"/>
      <c r="AH292" s="537"/>
      <c r="AI292" s="537"/>
    </row>
    <row r="293" spans="2:35" ht="15.75">
      <c r="B293" s="880">
        <v>292</v>
      </c>
      <c r="C293" s="820" t="s">
        <v>229</v>
      </c>
      <c r="D293" s="880" t="s">
        <v>107</v>
      </c>
      <c r="E293" s="837" t="s">
        <v>104</v>
      </c>
      <c r="F293" s="823">
        <v>80</v>
      </c>
      <c r="G293" s="824">
        <v>1.4</v>
      </c>
      <c r="H293" s="825">
        <v>1</v>
      </c>
      <c r="I293" s="603">
        <v>3.2</v>
      </c>
      <c r="J293" s="604">
        <v>6.3</v>
      </c>
      <c r="K293" s="702">
        <f t="shared" si="53"/>
        <v>0.50793650793650802</v>
      </c>
      <c r="L293" s="761">
        <f t="shared" si="54"/>
        <v>9.6816858036191213</v>
      </c>
      <c r="M293" s="666">
        <v>8</v>
      </c>
      <c r="N293" s="639">
        <f t="shared" si="55"/>
        <v>5</v>
      </c>
      <c r="O293" s="916">
        <f t="shared" si="56"/>
        <v>2.3262907903420782E-2</v>
      </c>
      <c r="P293" s="608">
        <f t="shared" ref="P293:P349" si="58">SQRT(POWER(3,2)*POWER(G293,2)+POWER(H293,2))</f>
        <v>4.3174066289845801</v>
      </c>
      <c r="Q293" s="853" t="str">
        <f t="shared" si="57"/>
        <v>13s/2of32s/R4s(N3,R1)</v>
      </c>
      <c r="R293" s="538"/>
      <c r="S293" s="537"/>
      <c r="T293" s="537"/>
      <c r="U293" s="537"/>
      <c r="V293" s="537"/>
      <c r="W293" s="537"/>
      <c r="X293" s="538"/>
      <c r="Y293" s="538"/>
      <c r="Z293" s="538"/>
      <c r="AA293" s="537"/>
      <c r="AB293" s="537"/>
      <c r="AC293" s="537"/>
      <c r="AD293" s="537"/>
      <c r="AE293" s="537"/>
      <c r="AF293" s="537"/>
      <c r="AG293" s="537"/>
      <c r="AH293" s="537"/>
      <c r="AI293" s="537"/>
    </row>
    <row r="294" spans="2:35" ht="15.75">
      <c r="B294" s="868">
        <v>293</v>
      </c>
      <c r="C294" s="885" t="s">
        <v>229</v>
      </c>
      <c r="D294" s="868"/>
      <c r="E294" s="843" t="s">
        <v>105</v>
      </c>
      <c r="F294" s="823">
        <v>79</v>
      </c>
      <c r="G294" s="824">
        <v>0.96</v>
      </c>
      <c r="H294" s="825">
        <v>1</v>
      </c>
      <c r="I294" s="615">
        <v>3.2</v>
      </c>
      <c r="J294" s="616">
        <v>6.3</v>
      </c>
      <c r="K294" s="707">
        <f t="shared" si="53"/>
        <v>0.50793650793650802</v>
      </c>
      <c r="L294" s="759">
        <f t="shared" si="54"/>
        <v>9.2604970233783899</v>
      </c>
      <c r="M294" s="596">
        <v>8</v>
      </c>
      <c r="N294" s="641">
        <f t="shared" si="55"/>
        <v>7.291666666666667</v>
      </c>
      <c r="O294" s="923">
        <f t="shared" si="56"/>
        <v>3.4845676344374965E-7</v>
      </c>
      <c r="P294" s="619">
        <f t="shared" si="58"/>
        <v>3.0486718419665966</v>
      </c>
      <c r="Q294" s="841" t="str">
        <f t="shared" si="57"/>
        <v>13s(N3,R1)</v>
      </c>
      <c r="R294" s="538"/>
      <c r="S294" s="537"/>
      <c r="T294" s="537"/>
      <c r="U294" s="537"/>
      <c r="V294" s="537"/>
      <c r="W294" s="537"/>
      <c r="X294" s="538"/>
      <c r="Y294" s="538"/>
      <c r="Z294" s="538"/>
      <c r="AA294" s="537"/>
      <c r="AB294" s="537"/>
      <c r="AC294" s="537"/>
      <c r="AD294" s="537"/>
      <c r="AE294" s="537"/>
      <c r="AF294" s="537"/>
      <c r="AG294" s="537"/>
      <c r="AH294" s="537"/>
      <c r="AI294" s="537"/>
    </row>
    <row r="295" spans="2:35" ht="15.75">
      <c r="B295" s="869">
        <v>294</v>
      </c>
      <c r="C295" s="828" t="s">
        <v>229</v>
      </c>
      <c r="D295" s="869"/>
      <c r="E295" s="846" t="s">
        <v>106</v>
      </c>
      <c r="F295" s="823">
        <v>79</v>
      </c>
      <c r="G295" s="824">
        <v>1.02</v>
      </c>
      <c r="H295" s="825">
        <v>2</v>
      </c>
      <c r="I295" s="609">
        <v>3.2</v>
      </c>
      <c r="J295" s="610">
        <v>6.3</v>
      </c>
      <c r="K295" s="745">
        <f t="shared" si="53"/>
        <v>0.50793650793650802</v>
      </c>
      <c r="L295" s="760">
        <f t="shared" si="54"/>
        <v>9.3096492565509692</v>
      </c>
      <c r="M295" s="667">
        <v>8</v>
      </c>
      <c r="N295" s="643">
        <f t="shared" si="55"/>
        <v>5.8823529411764701</v>
      </c>
      <c r="O295" s="917">
        <f t="shared" si="56"/>
        <v>5.8702205750771341E-4</v>
      </c>
      <c r="P295" s="614">
        <f t="shared" si="58"/>
        <v>3.655625801418958</v>
      </c>
      <c r="Q295" s="847" t="str">
        <f t="shared" si="57"/>
        <v>13s/2of32s/R4s(N3,R1)</v>
      </c>
      <c r="R295" s="538"/>
      <c r="S295" s="537"/>
      <c r="T295" s="537"/>
      <c r="U295" s="537"/>
      <c r="V295" s="537"/>
      <c r="W295" s="537"/>
      <c r="X295" s="538"/>
      <c r="Y295" s="538"/>
      <c r="Z295" s="538"/>
      <c r="AA295" s="537"/>
      <c r="AB295" s="537"/>
      <c r="AC295" s="537"/>
      <c r="AD295" s="537"/>
      <c r="AE295" s="537"/>
      <c r="AF295" s="537"/>
      <c r="AG295" s="537"/>
      <c r="AH295" s="537"/>
      <c r="AI295" s="537"/>
    </row>
    <row r="296" spans="2:35" ht="15.75">
      <c r="B296" s="880">
        <v>295</v>
      </c>
      <c r="C296" s="820" t="s">
        <v>230</v>
      </c>
      <c r="D296" s="880" t="s">
        <v>103</v>
      </c>
      <c r="E296" s="837" t="s">
        <v>104</v>
      </c>
      <c r="F296" s="901" t="s">
        <v>265</v>
      </c>
      <c r="G296" s="902">
        <v>1.52</v>
      </c>
      <c r="H296" s="903">
        <v>0</v>
      </c>
      <c r="I296" s="603">
        <v>2.85</v>
      </c>
      <c r="J296" s="604">
        <v>6.8</v>
      </c>
      <c r="K296" s="605">
        <f t="shared" si="53"/>
        <v>0.41911764705882354</v>
      </c>
      <c r="L296" s="703">
        <f t="shared" si="54"/>
        <v>8.9531032206715899</v>
      </c>
      <c r="M296" s="660">
        <v>6</v>
      </c>
      <c r="N296" s="605">
        <f t="shared" si="55"/>
        <v>3.9473684210526314</v>
      </c>
      <c r="O296" s="916">
        <f t="shared" si="56"/>
        <v>0.719518288897536</v>
      </c>
      <c r="P296" s="608">
        <f t="shared" si="58"/>
        <v>4.5600000000000005</v>
      </c>
      <c r="Q296" s="853" t="str">
        <f t="shared" si="57"/>
        <v>13s/2of32s/R4s/31s/6x(N6,R1/N3,R2)</v>
      </c>
      <c r="R296" s="538"/>
      <c r="S296" s="537"/>
      <c r="T296" s="537"/>
      <c r="U296" s="537"/>
      <c r="V296" s="537"/>
      <c r="W296" s="537"/>
      <c r="X296" s="538"/>
      <c r="Y296" s="538"/>
      <c r="Z296" s="538"/>
      <c r="AA296" s="537"/>
      <c r="AB296" s="537"/>
      <c r="AC296" s="537"/>
      <c r="AD296" s="537"/>
      <c r="AE296" s="537"/>
      <c r="AF296" s="537"/>
      <c r="AG296" s="537"/>
      <c r="AH296" s="537"/>
      <c r="AI296" s="537"/>
    </row>
    <row r="297" spans="2:35" ht="15.75">
      <c r="B297" s="868">
        <v>296</v>
      </c>
      <c r="C297" s="885" t="s">
        <v>230</v>
      </c>
      <c r="D297" s="868"/>
      <c r="E297" s="843" t="s">
        <v>105</v>
      </c>
      <c r="F297" s="901" t="s">
        <v>266</v>
      </c>
      <c r="G297" s="902">
        <v>0.91</v>
      </c>
      <c r="H297" s="903">
        <v>2</v>
      </c>
      <c r="I297" s="615">
        <v>2.85</v>
      </c>
      <c r="J297" s="616">
        <v>6.8</v>
      </c>
      <c r="K297" s="618">
        <f t="shared" si="53"/>
        <v>0.41911764705882354</v>
      </c>
      <c r="L297" s="708">
        <f t="shared" si="54"/>
        <v>8.2927227084956865</v>
      </c>
      <c r="M297" s="660">
        <v>6</v>
      </c>
      <c r="N297" s="618">
        <f t="shared" si="55"/>
        <v>4.3956043956043951</v>
      </c>
      <c r="O297" s="923">
        <f t="shared" si="56"/>
        <v>0.18921456696442407</v>
      </c>
      <c r="P297" s="619">
        <f t="shared" si="58"/>
        <v>3.3842133502484737</v>
      </c>
      <c r="Q297" s="841" t="str">
        <f t="shared" si="57"/>
        <v>13s/2of32s/R4s/31s(N3,R1)</v>
      </c>
      <c r="R297" s="538"/>
      <c r="S297" s="537"/>
      <c r="T297" s="537"/>
      <c r="U297" s="537"/>
      <c r="V297" s="537"/>
      <c r="W297" s="537"/>
      <c r="X297" s="538"/>
      <c r="Y297" s="538"/>
      <c r="Z297" s="538"/>
      <c r="AA297" s="537"/>
      <c r="AB297" s="537"/>
      <c r="AC297" s="537"/>
      <c r="AD297" s="537"/>
      <c r="AE297" s="537"/>
      <c r="AF297" s="537"/>
      <c r="AG297" s="537"/>
      <c r="AH297" s="537"/>
      <c r="AI297" s="537"/>
    </row>
    <row r="298" spans="2:35" ht="15.75">
      <c r="B298" s="869">
        <v>297</v>
      </c>
      <c r="C298" s="828" t="s">
        <v>230</v>
      </c>
      <c r="D298" s="869"/>
      <c r="E298" s="846" t="s">
        <v>106</v>
      </c>
      <c r="F298" s="901" t="s">
        <v>267</v>
      </c>
      <c r="G298" s="902">
        <v>0.85</v>
      </c>
      <c r="H298" s="903">
        <v>2</v>
      </c>
      <c r="I298" s="609">
        <v>2.85</v>
      </c>
      <c r="J298" s="610">
        <v>6.8</v>
      </c>
      <c r="K298" s="611">
        <f t="shared" si="53"/>
        <v>0.41911764705882354</v>
      </c>
      <c r="L298" s="723">
        <f t="shared" si="54"/>
        <v>8.2436584111667326</v>
      </c>
      <c r="M298" s="762">
        <v>6</v>
      </c>
      <c r="N298" s="611">
        <f t="shared" si="55"/>
        <v>4.7058823529411766</v>
      </c>
      <c r="O298" s="917">
        <f t="shared" si="56"/>
        <v>6.7324513616140447E-2</v>
      </c>
      <c r="P298" s="619">
        <f t="shared" si="58"/>
        <v>3.2407560846197603</v>
      </c>
      <c r="Q298" s="847" t="str">
        <f t="shared" si="57"/>
        <v>13s/2of32s/R4s/31s(N3,R1)</v>
      </c>
      <c r="R298" s="538"/>
      <c r="S298" s="537"/>
      <c r="T298" s="537"/>
      <c r="U298" s="537"/>
      <c r="V298" s="537"/>
      <c r="W298" s="537"/>
      <c r="X298" s="538"/>
      <c r="Y298" s="538"/>
      <c r="Z298" s="538"/>
      <c r="AA298" s="537"/>
      <c r="AB298" s="537"/>
      <c r="AC298" s="537"/>
      <c r="AD298" s="537"/>
      <c r="AE298" s="537"/>
      <c r="AF298" s="537"/>
      <c r="AG298" s="537"/>
      <c r="AH298" s="537"/>
      <c r="AI298" s="537"/>
    </row>
    <row r="299" spans="2:35" ht="15.75">
      <c r="B299" s="880">
        <v>298</v>
      </c>
      <c r="C299" s="820" t="s">
        <v>230</v>
      </c>
      <c r="D299" s="880" t="s">
        <v>107</v>
      </c>
      <c r="E299" s="837" t="s">
        <v>104</v>
      </c>
      <c r="F299" s="823">
        <v>80</v>
      </c>
      <c r="G299" s="824">
        <v>1.72</v>
      </c>
      <c r="H299" s="825">
        <v>0</v>
      </c>
      <c r="I299" s="603">
        <v>2.85</v>
      </c>
      <c r="J299" s="604">
        <v>6.8</v>
      </c>
      <c r="K299" s="605">
        <f t="shared" si="53"/>
        <v>0.41911764705882354</v>
      </c>
      <c r="L299" s="703">
        <f t="shared" si="54"/>
        <v>9.2269589183002232</v>
      </c>
      <c r="M299" s="660">
        <v>6</v>
      </c>
      <c r="N299" s="605">
        <f t="shared" si="55"/>
        <v>3.4883720930232558</v>
      </c>
      <c r="O299" s="916">
        <f t="shared" si="56"/>
        <v>2.33852764306548</v>
      </c>
      <c r="P299" s="608">
        <f t="shared" si="58"/>
        <v>5.16</v>
      </c>
      <c r="Q299" s="853" t="str">
        <f t="shared" si="57"/>
        <v>13s/2of32s/R4s/31s/6x(N6,R1/N3,R2)</v>
      </c>
      <c r="R299" s="538"/>
      <c r="S299" s="537"/>
      <c r="T299" s="537"/>
      <c r="U299" s="537"/>
      <c r="V299" s="537"/>
      <c r="W299" s="537"/>
      <c r="X299" s="538"/>
      <c r="Y299" s="538"/>
      <c r="Z299" s="538"/>
      <c r="AA299" s="537"/>
      <c r="AB299" s="537"/>
      <c r="AC299" s="537"/>
      <c r="AD299" s="537"/>
      <c r="AE299" s="537"/>
      <c r="AF299" s="537"/>
      <c r="AG299" s="537"/>
      <c r="AH299" s="537"/>
      <c r="AI299" s="537"/>
    </row>
    <row r="300" spans="2:35" ht="15.75">
      <c r="B300" s="868">
        <v>299</v>
      </c>
      <c r="C300" s="885" t="s">
        <v>230</v>
      </c>
      <c r="D300" s="868"/>
      <c r="E300" s="843" t="s">
        <v>105</v>
      </c>
      <c r="F300" s="823">
        <v>79</v>
      </c>
      <c r="G300" s="824">
        <v>1.01</v>
      </c>
      <c r="H300" s="825">
        <v>1</v>
      </c>
      <c r="I300" s="615">
        <v>2.85</v>
      </c>
      <c r="J300" s="616">
        <v>6.8</v>
      </c>
      <c r="K300" s="618">
        <f t="shared" si="53"/>
        <v>0.41911764705882354</v>
      </c>
      <c r="L300" s="708">
        <f t="shared" si="54"/>
        <v>8.3811946833372151</v>
      </c>
      <c r="M300" s="660">
        <v>6</v>
      </c>
      <c r="N300" s="618">
        <f t="shared" si="55"/>
        <v>4.9504950495049505</v>
      </c>
      <c r="O300" s="923">
        <f t="shared" si="56"/>
        <v>2.7977971488213349E-2</v>
      </c>
      <c r="P300" s="619">
        <f t="shared" si="58"/>
        <v>3.1907522623983202</v>
      </c>
      <c r="Q300" s="841" t="str">
        <f t="shared" si="57"/>
        <v>13s/2of32s/R4s/31s(N3,R1)</v>
      </c>
      <c r="R300" s="538"/>
      <c r="S300" s="537"/>
      <c r="T300" s="537"/>
      <c r="U300" s="537"/>
      <c r="V300" s="537"/>
      <c r="W300" s="537"/>
      <c r="X300" s="538"/>
      <c r="Y300" s="538"/>
      <c r="Z300" s="538"/>
      <c r="AA300" s="537"/>
      <c r="AB300" s="537"/>
      <c r="AC300" s="537"/>
      <c r="AD300" s="537"/>
      <c r="AE300" s="537"/>
      <c r="AF300" s="537"/>
      <c r="AG300" s="537"/>
      <c r="AH300" s="537"/>
      <c r="AI300" s="537"/>
    </row>
    <row r="301" spans="2:35" ht="15.75">
      <c r="B301" s="869">
        <v>300</v>
      </c>
      <c r="C301" s="828" t="s">
        <v>230</v>
      </c>
      <c r="D301" s="869"/>
      <c r="E301" s="846" t="s">
        <v>106</v>
      </c>
      <c r="F301" s="823">
        <v>79</v>
      </c>
      <c r="G301" s="824">
        <v>1.06</v>
      </c>
      <c r="H301" s="825">
        <v>1</v>
      </c>
      <c r="I301" s="609">
        <v>2.85</v>
      </c>
      <c r="J301" s="610">
        <v>6.8</v>
      </c>
      <c r="K301" s="611">
        <f t="shared" si="53"/>
        <v>0.41911764705882354</v>
      </c>
      <c r="L301" s="723">
        <f t="shared" si="54"/>
        <v>8.4285013804353142</v>
      </c>
      <c r="M301" s="762">
        <v>6</v>
      </c>
      <c r="N301" s="611">
        <f t="shared" si="55"/>
        <v>4.7169811320754711</v>
      </c>
      <c r="O301" s="917">
        <f t="shared" si="56"/>
        <v>6.4773558996855662E-2</v>
      </c>
      <c r="P301" s="619">
        <f t="shared" si="58"/>
        <v>3.3335266610603251</v>
      </c>
      <c r="Q301" s="847" t="str">
        <f t="shared" si="57"/>
        <v>13s/2of32s/R4s/31s(N3,R1)</v>
      </c>
      <c r="R301" s="538"/>
      <c r="S301" s="537"/>
      <c r="T301" s="537"/>
      <c r="U301" s="537"/>
      <c r="V301" s="537"/>
      <c r="W301" s="537"/>
      <c r="X301" s="538"/>
      <c r="Y301" s="538"/>
      <c r="Z301" s="538"/>
      <c r="AA301" s="537"/>
      <c r="AB301" s="537"/>
      <c r="AC301" s="537"/>
      <c r="AD301" s="537"/>
      <c r="AE301" s="537"/>
      <c r="AF301" s="537"/>
      <c r="AG301" s="537"/>
      <c r="AH301" s="537"/>
      <c r="AI301" s="537"/>
    </row>
    <row r="302" spans="2:35" ht="15.75">
      <c r="B302" s="880">
        <v>301</v>
      </c>
      <c r="C302" s="820" t="s">
        <v>231</v>
      </c>
      <c r="D302" s="880" t="s">
        <v>103</v>
      </c>
      <c r="E302" s="837" t="s">
        <v>104</v>
      </c>
      <c r="F302" s="823">
        <v>82</v>
      </c>
      <c r="G302" s="824">
        <v>1.43</v>
      </c>
      <c r="H302" s="825">
        <v>2</v>
      </c>
      <c r="I302" s="603">
        <v>2.7</v>
      </c>
      <c r="J302" s="604">
        <v>6.41</v>
      </c>
      <c r="K302" s="605">
        <f t="shared" si="53"/>
        <v>0.42121684867394699</v>
      </c>
      <c r="L302" s="697">
        <f t="shared" si="54"/>
        <v>8.4688785373271251</v>
      </c>
      <c r="M302" s="666">
        <v>9</v>
      </c>
      <c r="N302" s="763">
        <f t="shared" si="55"/>
        <v>4.895104895104895</v>
      </c>
      <c r="O302" s="916">
        <f t="shared" si="56"/>
        <v>3.4301155805205319E-2</v>
      </c>
      <c r="P302" s="608">
        <f t="shared" si="58"/>
        <v>4.7332969482169611</v>
      </c>
      <c r="Q302" s="853" t="str">
        <f t="shared" si="57"/>
        <v>13s/2of32s/R4s/31s(N3,R1)</v>
      </c>
      <c r="R302" s="538"/>
      <c r="S302" s="537"/>
      <c r="T302" s="537"/>
      <c r="U302" s="537"/>
      <c r="V302" s="537"/>
      <c r="W302" s="537"/>
      <c r="X302" s="538"/>
      <c r="Y302" s="538"/>
      <c r="Z302" s="538"/>
      <c r="AA302" s="537"/>
      <c r="AB302" s="537"/>
      <c r="AC302" s="537"/>
      <c r="AD302" s="537"/>
      <c r="AE302" s="537"/>
      <c r="AF302" s="537"/>
      <c r="AG302" s="537"/>
      <c r="AH302" s="537"/>
      <c r="AI302" s="537"/>
    </row>
    <row r="303" spans="2:35" ht="15.75">
      <c r="B303" s="868">
        <v>302</v>
      </c>
      <c r="C303" s="885" t="s">
        <v>231</v>
      </c>
      <c r="D303" s="868"/>
      <c r="E303" s="843" t="s">
        <v>105</v>
      </c>
      <c r="F303" s="823">
        <v>80</v>
      </c>
      <c r="G303" s="824">
        <v>1.1200000000000001</v>
      </c>
      <c r="H303" s="825">
        <v>1</v>
      </c>
      <c r="I303" s="615">
        <v>2.7</v>
      </c>
      <c r="J303" s="616">
        <v>6.41</v>
      </c>
      <c r="K303" s="618">
        <f t="shared" si="53"/>
        <v>0.42121684867394699</v>
      </c>
      <c r="L303" s="712">
        <f t="shared" si="54"/>
        <v>8.1023659556946708</v>
      </c>
      <c r="M303" s="596">
        <v>9</v>
      </c>
      <c r="N303" s="764">
        <f t="shared" si="55"/>
        <v>7.1428571428571423</v>
      </c>
      <c r="O303" s="923">
        <f t="shared" si="56"/>
        <v>8.3625558700006764E-7</v>
      </c>
      <c r="P303" s="619">
        <f t="shared" si="58"/>
        <v>3.5056525783368784</v>
      </c>
      <c r="Q303" s="841" t="str">
        <f t="shared" si="57"/>
        <v>13s(N3,R1)</v>
      </c>
      <c r="R303" s="538"/>
      <c r="S303" s="537"/>
      <c r="T303" s="537"/>
      <c r="U303" s="537"/>
      <c r="V303" s="537"/>
      <c r="W303" s="537"/>
      <c r="X303" s="538"/>
      <c r="Y303" s="538"/>
      <c r="Z303" s="538"/>
      <c r="AA303" s="537"/>
      <c r="AB303" s="537"/>
      <c r="AC303" s="537"/>
      <c r="AD303" s="537"/>
      <c r="AE303" s="537"/>
      <c r="AF303" s="537"/>
      <c r="AG303" s="537"/>
      <c r="AH303" s="537"/>
      <c r="AI303" s="537"/>
    </row>
    <row r="304" spans="2:35" ht="15.75">
      <c r="B304" s="869">
        <v>303</v>
      </c>
      <c r="C304" s="828" t="s">
        <v>231</v>
      </c>
      <c r="D304" s="869"/>
      <c r="E304" s="846" t="s">
        <v>106</v>
      </c>
      <c r="F304" s="823">
        <v>81</v>
      </c>
      <c r="G304" s="824">
        <v>0.97</v>
      </c>
      <c r="H304" s="825">
        <v>1</v>
      </c>
      <c r="I304" s="609">
        <v>2.7</v>
      </c>
      <c r="J304" s="610">
        <v>6.41</v>
      </c>
      <c r="K304" s="611">
        <f t="shared" si="53"/>
        <v>0.42121684867394699</v>
      </c>
      <c r="L304" s="700">
        <f t="shared" si="54"/>
        <v>7.9523361900764735</v>
      </c>
      <c r="M304" s="667">
        <v>9</v>
      </c>
      <c r="N304" s="765">
        <f t="shared" si="55"/>
        <v>8.247422680412372</v>
      </c>
      <c r="O304" s="917">
        <f t="shared" si="56"/>
        <v>7.5247585940019235E-10</v>
      </c>
      <c r="P304" s="614">
        <f t="shared" si="58"/>
        <v>3.0770277866798668</v>
      </c>
      <c r="Q304" s="847" t="str">
        <f t="shared" si="57"/>
        <v>13s(N3,R1)</v>
      </c>
      <c r="R304" s="538"/>
      <c r="S304" s="537"/>
      <c r="T304" s="537"/>
      <c r="U304" s="537"/>
      <c r="V304" s="537"/>
      <c r="W304" s="537"/>
      <c r="X304" s="538"/>
      <c r="Y304" s="538"/>
      <c r="Z304" s="538"/>
      <c r="AA304" s="537"/>
      <c r="AB304" s="537"/>
      <c r="AC304" s="537"/>
      <c r="AD304" s="537"/>
      <c r="AE304" s="537"/>
      <c r="AF304" s="537"/>
      <c r="AG304" s="537"/>
      <c r="AH304" s="537"/>
      <c r="AI304" s="537"/>
    </row>
    <row r="305" spans="2:35" ht="15.75">
      <c r="B305" s="880">
        <v>304</v>
      </c>
      <c r="C305" s="885" t="s">
        <v>231</v>
      </c>
      <c r="D305" s="880" t="s">
        <v>107</v>
      </c>
      <c r="E305" s="837" t="s">
        <v>104</v>
      </c>
      <c r="F305" s="823">
        <v>80</v>
      </c>
      <c r="G305" s="824">
        <v>1.41</v>
      </c>
      <c r="H305" s="825">
        <v>2</v>
      </c>
      <c r="I305" s="603">
        <v>2.7</v>
      </c>
      <c r="J305" s="604">
        <v>6.41</v>
      </c>
      <c r="K305" s="605">
        <f t="shared" si="53"/>
        <v>0.42121684867394699</v>
      </c>
      <c r="L305" s="697">
        <f t="shared" si="54"/>
        <v>8.4430739615379427</v>
      </c>
      <c r="M305" s="596">
        <v>9</v>
      </c>
      <c r="N305" s="763">
        <f t="shared" si="55"/>
        <v>4.9645390070921991</v>
      </c>
      <c r="O305" s="916">
        <f t="shared" si="56"/>
        <v>2.6557055235465477E-2</v>
      </c>
      <c r="P305" s="608">
        <f t="shared" si="58"/>
        <v>4.6789849326536626</v>
      </c>
      <c r="Q305" s="853" t="str">
        <f t="shared" si="57"/>
        <v>13s/2of32s/R4s/31s(N3,R1)</v>
      </c>
      <c r="R305" s="538"/>
      <c r="S305" s="537"/>
      <c r="T305" s="537"/>
      <c r="U305" s="537"/>
      <c r="V305" s="537"/>
      <c r="W305" s="537"/>
      <c r="X305" s="538"/>
      <c r="Y305" s="538"/>
      <c r="Z305" s="538"/>
      <c r="AA305" s="537"/>
      <c r="AB305" s="537"/>
      <c r="AC305" s="537"/>
      <c r="AD305" s="537"/>
      <c r="AE305" s="537"/>
      <c r="AF305" s="537"/>
      <c r="AG305" s="537"/>
      <c r="AH305" s="537"/>
      <c r="AI305" s="537"/>
    </row>
    <row r="306" spans="2:35" ht="15.75">
      <c r="B306" s="868">
        <v>305</v>
      </c>
      <c r="C306" s="885" t="s">
        <v>231</v>
      </c>
      <c r="D306" s="868"/>
      <c r="E306" s="843" t="s">
        <v>105</v>
      </c>
      <c r="F306" s="823">
        <v>79</v>
      </c>
      <c r="G306" s="824">
        <v>0.91</v>
      </c>
      <c r="H306" s="825">
        <v>2</v>
      </c>
      <c r="I306" s="615">
        <v>2.7</v>
      </c>
      <c r="J306" s="616">
        <v>6.41</v>
      </c>
      <c r="K306" s="618">
        <f t="shared" si="53"/>
        <v>0.42121684867394699</v>
      </c>
      <c r="L306" s="712">
        <f t="shared" si="54"/>
        <v>7.8976569892595361</v>
      </c>
      <c r="M306" s="596">
        <v>9</v>
      </c>
      <c r="N306" s="764">
        <f t="shared" si="55"/>
        <v>7.6923076923076916</v>
      </c>
      <c r="O306" s="923">
        <f t="shared" si="56"/>
        <v>2.9644831034403296E-8</v>
      </c>
      <c r="P306" s="619">
        <f t="shared" si="58"/>
        <v>3.3842133502484737</v>
      </c>
      <c r="Q306" s="841" t="str">
        <f t="shared" si="57"/>
        <v>13s(N3,R1)</v>
      </c>
      <c r="R306" s="538"/>
      <c r="S306" s="537"/>
      <c r="T306" s="537"/>
      <c r="U306" s="537"/>
      <c r="V306" s="537"/>
      <c r="W306" s="537"/>
      <c r="X306" s="538"/>
      <c r="Y306" s="538"/>
      <c r="Z306" s="538"/>
      <c r="AA306" s="537"/>
      <c r="AB306" s="537"/>
      <c r="AC306" s="537"/>
      <c r="AD306" s="537"/>
      <c r="AE306" s="537"/>
      <c r="AF306" s="537"/>
      <c r="AG306" s="537"/>
      <c r="AH306" s="537"/>
      <c r="AI306" s="537"/>
    </row>
    <row r="307" spans="2:35" ht="15.75">
      <c r="B307" s="869">
        <v>306</v>
      </c>
      <c r="C307" s="828" t="s">
        <v>231</v>
      </c>
      <c r="D307" s="869"/>
      <c r="E307" s="846" t="s">
        <v>106</v>
      </c>
      <c r="F307" s="823">
        <v>79</v>
      </c>
      <c r="G307" s="824">
        <v>1.1100000000000001</v>
      </c>
      <c r="H307" s="825">
        <v>2</v>
      </c>
      <c r="I307" s="609">
        <v>2.7</v>
      </c>
      <c r="J307" s="610">
        <v>6.41</v>
      </c>
      <c r="K307" s="611">
        <f t="shared" si="53"/>
        <v>0.42121684867394699</v>
      </c>
      <c r="L307" s="700">
        <f t="shared" si="54"/>
        <v>8.0917858795200459</v>
      </c>
      <c r="M307" s="596">
        <v>9</v>
      </c>
      <c r="N307" s="765">
        <f t="shared" si="55"/>
        <v>6.3063063063063058</v>
      </c>
      <c r="O307" s="917">
        <f t="shared" si="56"/>
        <v>7.6872150756024382E-5</v>
      </c>
      <c r="P307" s="614">
        <f t="shared" si="58"/>
        <v>3.8844433320618803</v>
      </c>
      <c r="Q307" s="847" t="str">
        <f t="shared" si="57"/>
        <v>13s(N3,R1)</v>
      </c>
      <c r="R307" s="538"/>
      <c r="S307" s="537"/>
      <c r="T307" s="537"/>
      <c r="U307" s="537"/>
      <c r="V307" s="537"/>
      <c r="W307" s="537"/>
      <c r="X307" s="538"/>
      <c r="Y307" s="538"/>
      <c r="Z307" s="538"/>
      <c r="AA307" s="537"/>
      <c r="AB307" s="537"/>
      <c r="AC307" s="537"/>
      <c r="AD307" s="537"/>
      <c r="AE307" s="537"/>
      <c r="AF307" s="537"/>
      <c r="AG307" s="537"/>
      <c r="AH307" s="537"/>
      <c r="AI307" s="537"/>
    </row>
    <row r="308" spans="2:35" ht="15.75">
      <c r="B308" s="880">
        <v>307</v>
      </c>
      <c r="C308" s="820" t="s">
        <v>232</v>
      </c>
      <c r="D308" s="880" t="s">
        <v>103</v>
      </c>
      <c r="E308" s="837" t="s">
        <v>104</v>
      </c>
      <c r="F308" s="823">
        <v>82</v>
      </c>
      <c r="G308" s="824">
        <v>2.57</v>
      </c>
      <c r="H308" s="825">
        <v>2</v>
      </c>
      <c r="I308" s="603">
        <v>11.4</v>
      </c>
      <c r="J308" s="604">
        <v>21.3</v>
      </c>
      <c r="K308" s="605">
        <f t="shared" si="53"/>
        <v>0.53521126760563376</v>
      </c>
      <c r="L308" s="697">
        <f t="shared" si="54"/>
        <v>32.392212639460119</v>
      </c>
      <c r="M308" s="766">
        <v>15.49</v>
      </c>
      <c r="N308" s="763">
        <f t="shared" si="55"/>
        <v>5.2490272373540856</v>
      </c>
      <c r="O308" s="916">
        <f t="shared" si="56"/>
        <v>8.8760903408591219E-3</v>
      </c>
      <c r="P308" s="608">
        <f t="shared" si="58"/>
        <v>7.9651804750426081</v>
      </c>
      <c r="Q308" s="853" t="str">
        <f t="shared" si="57"/>
        <v>13s/2of32s/R4s(N3,R1)</v>
      </c>
      <c r="R308" s="816"/>
      <c r="S308" s="537"/>
      <c r="T308" s="537"/>
      <c r="U308" s="537"/>
      <c r="V308" s="537"/>
      <c r="W308" s="537"/>
      <c r="X308" s="538"/>
      <c r="Y308" s="538"/>
      <c r="Z308" s="538"/>
      <c r="AA308" s="537"/>
      <c r="AB308" s="537"/>
      <c r="AC308" s="537"/>
      <c r="AD308" s="537"/>
      <c r="AE308" s="537"/>
      <c r="AF308" s="537"/>
      <c r="AG308" s="537"/>
      <c r="AH308" s="537"/>
      <c r="AI308" s="537"/>
    </row>
    <row r="309" spans="2:35" ht="15.75">
      <c r="B309" s="868">
        <v>308</v>
      </c>
      <c r="C309" s="885" t="s">
        <v>232</v>
      </c>
      <c r="D309" s="868"/>
      <c r="E309" s="843" t="s">
        <v>105</v>
      </c>
      <c r="F309" s="823">
        <v>80</v>
      </c>
      <c r="G309" s="824">
        <v>1.97</v>
      </c>
      <c r="H309" s="825">
        <v>2</v>
      </c>
      <c r="I309" s="615">
        <v>11.4</v>
      </c>
      <c r="J309" s="616">
        <v>21.3</v>
      </c>
      <c r="K309" s="618">
        <f t="shared" si="53"/>
        <v>0.53521126760563376</v>
      </c>
      <c r="L309" s="712">
        <f t="shared" si="54"/>
        <v>32.067528792845891</v>
      </c>
      <c r="M309" s="767">
        <v>15.49</v>
      </c>
      <c r="N309" s="764">
        <f t="shared" si="55"/>
        <v>6.8477157360406089</v>
      </c>
      <c r="O309" s="923">
        <f t="shared" si="56"/>
        <v>4.4535606091855584E-6</v>
      </c>
      <c r="P309" s="619">
        <f t="shared" si="58"/>
        <v>6.2392387356151069</v>
      </c>
      <c r="Q309" s="841" t="str">
        <f t="shared" si="57"/>
        <v>13s(N3,R1)</v>
      </c>
      <c r="R309" s="816"/>
      <c r="S309" s="537"/>
      <c r="T309" s="537"/>
      <c r="U309" s="537"/>
      <c r="V309" s="537"/>
      <c r="W309" s="537"/>
      <c r="X309" s="538"/>
      <c r="Y309" s="538"/>
      <c r="Z309" s="538"/>
      <c r="AA309" s="537"/>
      <c r="AB309" s="537"/>
      <c r="AC309" s="537"/>
      <c r="AD309" s="537"/>
      <c r="AE309" s="537"/>
      <c r="AF309" s="537"/>
      <c r="AG309" s="537"/>
      <c r="AH309" s="537"/>
      <c r="AI309" s="537"/>
    </row>
    <row r="310" spans="2:35" ht="15.75">
      <c r="B310" s="869">
        <v>309</v>
      </c>
      <c r="C310" s="828" t="s">
        <v>232</v>
      </c>
      <c r="D310" s="869"/>
      <c r="E310" s="846" t="s">
        <v>106</v>
      </c>
      <c r="F310" s="823">
        <v>81</v>
      </c>
      <c r="G310" s="824">
        <v>1.62</v>
      </c>
      <c r="H310" s="825">
        <v>1</v>
      </c>
      <c r="I310" s="609">
        <v>11.4</v>
      </c>
      <c r="J310" s="610">
        <v>21.3</v>
      </c>
      <c r="K310" s="611">
        <f t="shared" si="53"/>
        <v>0.53521126760563376</v>
      </c>
      <c r="L310" s="700">
        <f t="shared" si="54"/>
        <v>31.916648666174215</v>
      </c>
      <c r="M310" s="768">
        <v>15.49</v>
      </c>
      <c r="N310" s="765">
        <f t="shared" si="55"/>
        <v>8.9444444444444446</v>
      </c>
      <c r="O310" s="917">
        <f t="shared" si="56"/>
        <v>4.8627768478581856E-12</v>
      </c>
      <c r="P310" s="614">
        <f t="shared" si="58"/>
        <v>4.9618141843483023</v>
      </c>
      <c r="Q310" s="847" t="str">
        <f t="shared" si="57"/>
        <v>13s(N3,R1)</v>
      </c>
      <c r="R310" s="816"/>
      <c r="S310" s="537"/>
      <c r="T310" s="537"/>
      <c r="U310" s="537"/>
      <c r="V310" s="537"/>
      <c r="W310" s="537"/>
      <c r="X310" s="538"/>
      <c r="Y310" s="538"/>
      <c r="Z310" s="538"/>
      <c r="AA310" s="537"/>
      <c r="AB310" s="537"/>
      <c r="AC310" s="537"/>
      <c r="AD310" s="537"/>
      <c r="AE310" s="537"/>
      <c r="AF310" s="537"/>
      <c r="AG310" s="537"/>
      <c r="AH310" s="537"/>
      <c r="AI310" s="537"/>
    </row>
    <row r="311" spans="2:35" ht="15.75">
      <c r="B311" s="880">
        <v>310</v>
      </c>
      <c r="C311" s="820" t="s">
        <v>232</v>
      </c>
      <c r="D311" s="880" t="s">
        <v>107</v>
      </c>
      <c r="E311" s="837" t="s">
        <v>104</v>
      </c>
      <c r="F311" s="823">
        <v>80</v>
      </c>
      <c r="G311" s="824">
        <v>3</v>
      </c>
      <c r="H311" s="825">
        <v>2</v>
      </c>
      <c r="I311" s="603">
        <v>11.4</v>
      </c>
      <c r="J311" s="604">
        <v>21.3</v>
      </c>
      <c r="K311" s="605">
        <f t="shared" si="53"/>
        <v>0.53521126760563376</v>
      </c>
      <c r="L311" s="697">
        <f t="shared" si="54"/>
        <v>32.675028263185943</v>
      </c>
      <c r="M311" s="766">
        <v>15.49</v>
      </c>
      <c r="N311" s="763">
        <f t="shared" si="55"/>
        <v>4.496666666666667</v>
      </c>
      <c r="O311" s="916">
        <f t="shared" si="56"/>
        <v>0.13647449430773673</v>
      </c>
      <c r="P311" s="608">
        <f t="shared" si="58"/>
        <v>9.2195444572928871</v>
      </c>
      <c r="Q311" s="853" t="str">
        <f t="shared" si="57"/>
        <v>13s/2of32s/R4s/31s(N3,R1)</v>
      </c>
      <c r="R311" s="904"/>
      <c r="S311" s="537"/>
      <c r="T311" s="537"/>
      <c r="U311" s="537"/>
      <c r="V311" s="537"/>
      <c r="W311" s="537"/>
      <c r="X311" s="538"/>
      <c r="Y311" s="538"/>
      <c r="Z311" s="538"/>
      <c r="AA311" s="537"/>
      <c r="AB311" s="537"/>
      <c r="AC311" s="537"/>
      <c r="AD311" s="537"/>
      <c r="AE311" s="537"/>
      <c r="AF311" s="537"/>
      <c r="AG311" s="537"/>
      <c r="AH311" s="537"/>
      <c r="AI311" s="537"/>
    </row>
    <row r="312" spans="2:35" ht="15.75">
      <c r="B312" s="868">
        <v>311</v>
      </c>
      <c r="C312" s="885" t="s">
        <v>232</v>
      </c>
      <c r="D312" s="868"/>
      <c r="E312" s="843" t="s">
        <v>105</v>
      </c>
      <c r="F312" s="823">
        <v>79</v>
      </c>
      <c r="G312" s="824">
        <v>2.0499999999999998</v>
      </c>
      <c r="H312" s="825">
        <v>2</v>
      </c>
      <c r="I312" s="615">
        <v>11.4</v>
      </c>
      <c r="J312" s="616">
        <v>21.3</v>
      </c>
      <c r="K312" s="618">
        <f t="shared" si="53"/>
        <v>0.53521126760563376</v>
      </c>
      <c r="L312" s="712">
        <f t="shared" si="54"/>
        <v>32.106032454976436</v>
      </c>
      <c r="M312" s="767">
        <v>15.49</v>
      </c>
      <c r="N312" s="764">
        <f t="shared" si="55"/>
        <v>6.5804878048780493</v>
      </c>
      <c r="O312" s="923">
        <f t="shared" si="56"/>
        <v>1.8823345171448125E-5</v>
      </c>
      <c r="P312" s="619">
        <f t="shared" si="58"/>
        <v>6.4670317766344709</v>
      </c>
      <c r="Q312" s="841" t="str">
        <f>IF(N312&gt;=6,"13s(N3,R1)",(IF(N312&gt;=6,"13s(N3,R1)",IF(N312&gt;=5,"13s/2of32s/R4s(N3,R1)",IF(N312&gt;=4,"13s/2of32s/R4s/31s(N3,R1)",IF(N312&gt;=3,"13s/2of32s/R4s/31s/6x(N6,R1/N3,R2)",IF(N312&gt;=2,"13s/2of32s/R4s/31s/12x(N6,R2)","Unaceptable")))))))</f>
        <v>13s(N3,R1)</v>
      </c>
      <c r="R312" s="904"/>
      <c r="S312" s="537"/>
      <c r="T312" s="537"/>
      <c r="U312" s="537"/>
      <c r="V312" s="537"/>
      <c r="W312" s="537"/>
      <c r="X312" s="538"/>
      <c r="Y312" s="538"/>
      <c r="Z312" s="538"/>
      <c r="AA312" s="537"/>
      <c r="AB312" s="537"/>
      <c r="AC312" s="537"/>
      <c r="AD312" s="537"/>
      <c r="AE312" s="537"/>
      <c r="AF312" s="537"/>
      <c r="AG312" s="537"/>
      <c r="AH312" s="537"/>
      <c r="AI312" s="537"/>
    </row>
    <row r="313" spans="2:35" ht="15.75">
      <c r="B313" s="869">
        <v>312</v>
      </c>
      <c r="C313" s="828" t="s">
        <v>232</v>
      </c>
      <c r="D313" s="869"/>
      <c r="E313" s="846" t="s">
        <v>106</v>
      </c>
      <c r="F313" s="823">
        <v>79</v>
      </c>
      <c r="G313" s="824">
        <v>1.77</v>
      </c>
      <c r="H313" s="825">
        <v>0</v>
      </c>
      <c r="I313" s="609">
        <v>11.4</v>
      </c>
      <c r="J313" s="610">
        <v>21.3</v>
      </c>
      <c r="K313" s="611">
        <f t="shared" si="53"/>
        <v>0.53521126760563376</v>
      </c>
      <c r="L313" s="700">
        <f t="shared" si="54"/>
        <v>31.977794940864829</v>
      </c>
      <c r="M313" s="768">
        <v>15.49</v>
      </c>
      <c r="N313" s="765">
        <f t="shared" si="55"/>
        <v>8.7514124293785311</v>
      </c>
      <c r="O313" s="917">
        <f t="shared" si="56"/>
        <v>2.0616841567289157E-11</v>
      </c>
      <c r="P313" s="614">
        <f t="shared" si="58"/>
        <v>5.3100000000000005</v>
      </c>
      <c r="Q313" s="847" t="str">
        <f t="shared" si="57"/>
        <v>13s(N3,R1)</v>
      </c>
      <c r="R313" s="904"/>
      <c r="S313" s="537"/>
      <c r="T313" s="537"/>
      <c r="U313" s="537"/>
      <c r="V313" s="537"/>
      <c r="W313" s="537"/>
      <c r="X313" s="537"/>
      <c r="Y313" s="538"/>
      <c r="Z313" s="538"/>
      <c r="AA313" s="537"/>
      <c r="AB313" s="537"/>
      <c r="AC313" s="537"/>
      <c r="AD313" s="537"/>
      <c r="AE313" s="537"/>
      <c r="AF313" s="537"/>
      <c r="AG313" s="537"/>
      <c r="AH313" s="537"/>
      <c r="AI313" s="537"/>
    </row>
    <row r="314" spans="2:35" ht="15.75">
      <c r="B314" s="880">
        <v>313</v>
      </c>
      <c r="C314" s="820" t="s">
        <v>233</v>
      </c>
      <c r="D314" s="880" t="s">
        <v>103</v>
      </c>
      <c r="E314" s="837" t="s">
        <v>104</v>
      </c>
      <c r="F314" s="823">
        <v>82</v>
      </c>
      <c r="G314" s="824">
        <v>3.63</v>
      </c>
      <c r="H314" s="825">
        <v>1</v>
      </c>
      <c r="I314" s="603">
        <v>10.199999999999999</v>
      </c>
      <c r="J314" s="604">
        <v>35.299999999999997</v>
      </c>
      <c r="K314" s="605">
        <f t="shared" si="53"/>
        <v>0.28895184135977336</v>
      </c>
      <c r="L314" s="697">
        <f t="shared" si="54"/>
        <v>30.010013096964823</v>
      </c>
      <c r="M314" s="766">
        <v>17.600000000000001</v>
      </c>
      <c r="N314" s="763">
        <f t="shared" si="55"/>
        <v>4.5730027548209371</v>
      </c>
      <c r="O314" s="916">
        <f t="shared" si="56"/>
        <v>0.10595826570710676</v>
      </c>
      <c r="P314" s="608">
        <f t="shared" si="58"/>
        <v>10.935817299132243</v>
      </c>
      <c r="Q314" s="853" t="str">
        <f t="shared" si="57"/>
        <v>13s/2of32s/R4s/31s(N3,R1)</v>
      </c>
      <c r="R314" s="904"/>
      <c r="S314" s="537"/>
      <c r="T314" s="537"/>
      <c r="U314" s="537"/>
      <c r="V314" s="537"/>
      <c r="W314" s="537"/>
      <c r="X314" s="537"/>
      <c r="Y314" s="538"/>
      <c r="Z314" s="538"/>
      <c r="AA314" s="537"/>
      <c r="AB314" s="537"/>
      <c r="AC314" s="537"/>
      <c r="AD314" s="537"/>
      <c r="AE314" s="537"/>
      <c r="AF314" s="537"/>
      <c r="AG314" s="537"/>
      <c r="AH314" s="537"/>
      <c r="AI314" s="537"/>
    </row>
    <row r="315" spans="2:35" ht="15.75">
      <c r="B315" s="868">
        <v>314</v>
      </c>
      <c r="C315" s="885" t="s">
        <v>233</v>
      </c>
      <c r="D315" s="868"/>
      <c r="E315" s="843" t="s">
        <v>105</v>
      </c>
      <c r="F315" s="823">
        <v>80</v>
      </c>
      <c r="G315" s="824">
        <v>1.7</v>
      </c>
      <c r="H315" s="825">
        <v>4</v>
      </c>
      <c r="I315" s="615">
        <v>10.199999999999999</v>
      </c>
      <c r="J315" s="616">
        <v>35.299999999999997</v>
      </c>
      <c r="K315" s="618">
        <f t="shared" si="53"/>
        <v>0.28895184135977336</v>
      </c>
      <c r="L315" s="712">
        <f t="shared" si="54"/>
        <v>28.662947789786031</v>
      </c>
      <c r="M315" s="767">
        <v>17.600000000000001</v>
      </c>
      <c r="N315" s="764">
        <f t="shared" si="55"/>
        <v>8.0000000000000018</v>
      </c>
      <c r="O315" s="923">
        <f t="shared" si="56"/>
        <v>4.0159986447463325E-9</v>
      </c>
      <c r="P315" s="619">
        <f t="shared" si="58"/>
        <v>6.4815121692395206</v>
      </c>
      <c r="Q315" s="841" t="str">
        <f t="shared" si="57"/>
        <v>13s(N3,R1)</v>
      </c>
      <c r="R315" s="904"/>
      <c r="S315" s="537"/>
      <c r="T315" s="537"/>
      <c r="U315" s="537"/>
      <c r="V315" s="537"/>
      <c r="W315" s="537"/>
      <c r="X315" s="537"/>
      <c r="Y315" s="538"/>
      <c r="Z315" s="538"/>
      <c r="AA315" s="537"/>
      <c r="AB315" s="537"/>
      <c r="AC315" s="537"/>
      <c r="AD315" s="537"/>
      <c r="AE315" s="537"/>
      <c r="AF315" s="537"/>
      <c r="AG315" s="537"/>
      <c r="AH315" s="537"/>
      <c r="AI315" s="537"/>
    </row>
    <row r="316" spans="2:35" ht="15.75">
      <c r="B316" s="869">
        <v>315</v>
      </c>
      <c r="C316" s="828" t="s">
        <v>233</v>
      </c>
      <c r="D316" s="869"/>
      <c r="E316" s="846" t="s">
        <v>106</v>
      </c>
      <c r="F316" s="823">
        <v>81</v>
      </c>
      <c r="G316" s="824">
        <v>1.97</v>
      </c>
      <c r="H316" s="825">
        <v>3</v>
      </c>
      <c r="I316" s="609">
        <v>10.199999999999999</v>
      </c>
      <c r="J316" s="610">
        <v>35.299999999999997</v>
      </c>
      <c r="K316" s="611">
        <f t="shared" si="53"/>
        <v>0.28895184135977336</v>
      </c>
      <c r="L316" s="700">
        <f t="shared" si="54"/>
        <v>28.795448579245992</v>
      </c>
      <c r="M316" s="768">
        <v>17.600000000000001</v>
      </c>
      <c r="N316" s="765">
        <f t="shared" si="55"/>
        <v>7.4111675126903558</v>
      </c>
      <c r="O316" s="917">
        <f t="shared" si="56"/>
        <v>1.6984568196320993E-7</v>
      </c>
      <c r="P316" s="614">
        <f t="shared" si="58"/>
        <v>6.627827698424273</v>
      </c>
      <c r="Q316" s="847" t="str">
        <f t="shared" si="57"/>
        <v>13s(N3,R1)</v>
      </c>
      <c r="R316" s="904"/>
      <c r="S316" s="537"/>
      <c r="T316" s="537"/>
      <c r="U316" s="537"/>
      <c r="V316" s="537"/>
      <c r="W316" s="537"/>
      <c r="X316" s="537"/>
      <c r="Y316" s="538"/>
      <c r="Z316" s="538"/>
      <c r="AA316" s="537"/>
      <c r="AB316" s="537"/>
      <c r="AC316" s="537"/>
      <c r="AD316" s="537"/>
      <c r="AE316" s="537"/>
      <c r="AF316" s="537"/>
      <c r="AG316" s="537"/>
      <c r="AH316" s="537"/>
      <c r="AI316" s="537"/>
    </row>
    <row r="317" spans="2:35" ht="15.75">
      <c r="B317" s="880">
        <v>316</v>
      </c>
      <c r="C317" s="820" t="s">
        <v>233</v>
      </c>
      <c r="D317" s="880" t="s">
        <v>107</v>
      </c>
      <c r="E317" s="837" t="s">
        <v>104</v>
      </c>
      <c r="F317" s="823">
        <v>80</v>
      </c>
      <c r="G317" s="824">
        <v>2.96</v>
      </c>
      <c r="H317" s="825">
        <v>1</v>
      </c>
      <c r="I317" s="603">
        <v>10.199999999999999</v>
      </c>
      <c r="J317" s="604">
        <v>35.299999999999997</v>
      </c>
      <c r="K317" s="605">
        <f t="shared" si="53"/>
        <v>0.28895184135977336</v>
      </c>
      <c r="L317" s="697">
        <f t="shared" si="54"/>
        <v>29.439382689180153</v>
      </c>
      <c r="M317" s="766">
        <v>17.600000000000001</v>
      </c>
      <c r="N317" s="763">
        <f t="shared" si="55"/>
        <v>5.6081081081081088</v>
      </c>
      <c r="O317" s="916">
        <f t="shared" si="56"/>
        <v>1.9945669064380667E-3</v>
      </c>
      <c r="P317" s="608">
        <f t="shared" si="58"/>
        <v>8.9361289158113646</v>
      </c>
      <c r="Q317" s="853" t="str">
        <f>IF(N317&gt;=6,"13s(N3,R1)",(IF(N317&gt;=6,"13s(N3,R1)",IF(N317&gt;=5,"13s/2of32s/R4s(N3,R1)",IF(N317&gt;=4,"13s/2of32s/R4s/31s(N3,R1)",IF(N317&gt;=3,"13s/2of32s/R4s/31s/6x(N6,R1/N3,R2)",IF(N317&gt;=2,"13s/2of32s/R4s/31s/12x(N6,R2)","Unaceptable")))))))</f>
        <v>13s/2of32s/R4s(N3,R1)</v>
      </c>
      <c r="R317" s="904"/>
      <c r="S317" s="537"/>
      <c r="T317" s="537"/>
      <c r="U317" s="537"/>
      <c r="V317" s="537"/>
      <c r="W317" s="537"/>
      <c r="X317" s="537"/>
      <c r="Y317" s="538"/>
      <c r="Z317" s="538"/>
      <c r="AA317" s="537"/>
      <c r="AB317" s="537"/>
      <c r="AC317" s="537"/>
      <c r="AD317" s="537"/>
      <c r="AE317" s="537"/>
      <c r="AF317" s="537"/>
      <c r="AG317" s="537"/>
      <c r="AH317" s="537"/>
      <c r="AI317" s="537"/>
    </row>
    <row r="318" spans="2:35" ht="15.75">
      <c r="B318" s="868">
        <v>317</v>
      </c>
      <c r="C318" s="885" t="s">
        <v>233</v>
      </c>
      <c r="D318" s="868"/>
      <c r="E318" s="843" t="s">
        <v>105</v>
      </c>
      <c r="F318" s="823">
        <v>79</v>
      </c>
      <c r="G318" s="824">
        <v>2.41</v>
      </c>
      <c r="H318" s="825">
        <v>4</v>
      </c>
      <c r="I318" s="615">
        <v>10.199999999999999</v>
      </c>
      <c r="J318" s="616">
        <v>35.299999999999997</v>
      </c>
      <c r="K318" s="618">
        <f t="shared" si="53"/>
        <v>0.28895184135977336</v>
      </c>
      <c r="L318" s="712">
        <f t="shared" si="54"/>
        <v>29.051418587050097</v>
      </c>
      <c r="M318" s="767">
        <v>17.600000000000001</v>
      </c>
      <c r="N318" s="764">
        <f t="shared" si="55"/>
        <v>5.6431535269709547</v>
      </c>
      <c r="O318" s="923">
        <f t="shared" si="56"/>
        <v>1.7128122501763876E-3</v>
      </c>
      <c r="P318" s="619">
        <f t="shared" si="58"/>
        <v>8.2627416757393544</v>
      </c>
      <c r="Q318" s="841" t="str">
        <f t="shared" si="57"/>
        <v>13s/2of32s/R4s(N3,R1)</v>
      </c>
      <c r="R318" s="904"/>
      <c r="S318" s="537"/>
      <c r="T318" s="537"/>
      <c r="U318" s="537"/>
      <c r="V318" s="537"/>
      <c r="W318" s="537"/>
      <c r="X318" s="537"/>
      <c r="Y318" s="538"/>
      <c r="Z318" s="538"/>
      <c r="AA318" s="537"/>
      <c r="AB318" s="537"/>
      <c r="AC318" s="537"/>
      <c r="AD318" s="537"/>
      <c r="AE318" s="537"/>
      <c r="AF318" s="537"/>
      <c r="AG318" s="537"/>
      <c r="AH318" s="537"/>
      <c r="AI318" s="537"/>
    </row>
    <row r="319" spans="2:35" ht="15.75">
      <c r="B319" s="869">
        <v>318</v>
      </c>
      <c r="C319" s="828" t="s">
        <v>233</v>
      </c>
      <c r="D319" s="869"/>
      <c r="E319" s="846" t="s">
        <v>106</v>
      </c>
      <c r="F319" s="823">
        <v>79</v>
      </c>
      <c r="G319" s="824">
        <v>1.73</v>
      </c>
      <c r="H319" s="825">
        <v>3</v>
      </c>
      <c r="I319" s="609">
        <v>10.199999999999999</v>
      </c>
      <c r="J319" s="610">
        <v>35.299999999999997</v>
      </c>
      <c r="K319" s="611">
        <f t="shared" si="53"/>
        <v>0.28895184135977336</v>
      </c>
      <c r="L319" s="700">
        <f t="shared" si="54"/>
        <v>28.676735819824401</v>
      </c>
      <c r="M319" s="768">
        <v>17.600000000000001</v>
      </c>
      <c r="N319" s="765">
        <f t="shared" si="55"/>
        <v>8.4393063583815042</v>
      </c>
      <c r="O319" s="917">
        <f t="shared" si="56"/>
        <v>1.9702017794998028E-10</v>
      </c>
      <c r="P319" s="614">
        <f t="shared" si="58"/>
        <v>5.9946726349317858</v>
      </c>
      <c r="Q319" s="847" t="str">
        <f t="shared" si="57"/>
        <v>13s(N3,R1)</v>
      </c>
      <c r="R319" s="904"/>
      <c r="S319" s="537"/>
      <c r="T319" s="537"/>
      <c r="U319" s="537"/>
      <c r="V319" s="537"/>
      <c r="W319" s="537"/>
      <c r="X319" s="538"/>
      <c r="Y319" s="538"/>
      <c r="Z319" s="538"/>
      <c r="AA319" s="537"/>
      <c r="AB319" s="537"/>
      <c r="AC319" s="537"/>
      <c r="AD319" s="537"/>
      <c r="AE319" s="537"/>
      <c r="AF319" s="537"/>
      <c r="AG319" s="537"/>
      <c r="AH319" s="537"/>
      <c r="AI319" s="537"/>
    </row>
    <row r="320" spans="2:35" ht="15.75">
      <c r="B320" s="880">
        <v>319</v>
      </c>
      <c r="C320" s="820" t="s">
        <v>234</v>
      </c>
      <c r="D320" s="880" t="s">
        <v>103</v>
      </c>
      <c r="E320" s="837" t="s">
        <v>104</v>
      </c>
      <c r="F320" s="823">
        <v>82</v>
      </c>
      <c r="G320" s="824">
        <v>10</v>
      </c>
      <c r="H320" s="905">
        <v>11</v>
      </c>
      <c r="I320" s="603">
        <v>17.8</v>
      </c>
      <c r="J320" s="604">
        <v>49.8</v>
      </c>
      <c r="K320" s="605">
        <f t="shared" si="53"/>
        <v>0.35742971887550207</v>
      </c>
      <c r="L320" s="697">
        <f t="shared" si="54"/>
        <v>56.592093864779386</v>
      </c>
      <c r="M320" s="682">
        <v>41.9</v>
      </c>
      <c r="N320" s="763">
        <f t="shared" si="55"/>
        <v>3.09</v>
      </c>
      <c r="O320" s="916">
        <f t="shared" si="56"/>
        <v>5.5917402519469421</v>
      </c>
      <c r="P320" s="608">
        <f t="shared" si="58"/>
        <v>31.953090617340916</v>
      </c>
      <c r="Q320" s="853" t="str">
        <f t="shared" si="57"/>
        <v>13s/2of32s/R4s/31s/6x(N6,R1/N3,R2)</v>
      </c>
      <c r="R320" s="534"/>
      <c r="S320" s="537"/>
      <c r="T320" s="537"/>
      <c r="U320" s="537"/>
      <c r="V320" s="537"/>
      <c r="W320" s="537"/>
      <c r="X320" s="538"/>
      <c r="Y320" s="538"/>
      <c r="Z320" s="538"/>
      <c r="AA320" s="537"/>
      <c r="AB320" s="537"/>
      <c r="AC320" s="537"/>
      <c r="AD320" s="537"/>
      <c r="AE320" s="537"/>
      <c r="AF320" s="537"/>
      <c r="AG320" s="537"/>
      <c r="AH320" s="537"/>
      <c r="AI320" s="537"/>
    </row>
    <row r="321" spans="2:35" ht="15.75">
      <c r="B321" s="868">
        <v>320</v>
      </c>
      <c r="C321" s="885" t="s">
        <v>234</v>
      </c>
      <c r="D321" s="868"/>
      <c r="E321" s="843" t="s">
        <v>105</v>
      </c>
      <c r="F321" s="823">
        <v>80</v>
      </c>
      <c r="G321" s="824">
        <v>8.6199999999999992</v>
      </c>
      <c r="H321" s="905">
        <v>18</v>
      </c>
      <c r="I321" s="615">
        <v>17.8</v>
      </c>
      <c r="J321" s="616">
        <v>49.8</v>
      </c>
      <c r="K321" s="618">
        <f t="shared" si="53"/>
        <v>0.35742971887550207</v>
      </c>
      <c r="L321" s="712">
        <f t="shared" si="54"/>
        <v>54.820075283421488</v>
      </c>
      <c r="M321" s="684">
        <v>41.9</v>
      </c>
      <c r="N321" s="764">
        <f t="shared" si="55"/>
        <v>2.7726218097447797</v>
      </c>
      <c r="O321" s="923">
        <f t="shared" si="56"/>
        <v>10.157613777408047</v>
      </c>
      <c r="P321" s="619">
        <f t="shared" si="58"/>
        <v>31.507770470155453</v>
      </c>
      <c r="Q321" s="841" t="str">
        <f t="shared" si="57"/>
        <v>13s/2of32s/R4s/31s/12x(N6,R2)</v>
      </c>
      <c r="R321" s="534"/>
      <c r="S321" s="537"/>
      <c r="T321" s="537"/>
      <c r="U321" s="537"/>
      <c r="V321" s="537"/>
      <c r="W321" s="537"/>
      <c r="X321" s="538"/>
      <c r="Y321" s="538"/>
      <c r="Z321" s="538"/>
      <c r="AA321" s="537"/>
      <c r="AB321" s="537"/>
      <c r="AC321" s="537"/>
      <c r="AD321" s="537"/>
      <c r="AE321" s="537"/>
      <c r="AF321" s="537"/>
      <c r="AG321" s="537"/>
      <c r="AH321" s="537"/>
      <c r="AI321" s="537"/>
    </row>
    <row r="322" spans="2:35" ht="15.75">
      <c r="B322" s="869">
        <v>321</v>
      </c>
      <c r="C322" s="885" t="s">
        <v>234</v>
      </c>
      <c r="D322" s="869"/>
      <c r="E322" s="846" t="s">
        <v>106</v>
      </c>
      <c r="F322" s="823">
        <v>81</v>
      </c>
      <c r="G322" s="824">
        <v>12.16</v>
      </c>
      <c r="H322" s="905">
        <v>24</v>
      </c>
      <c r="I322" s="609">
        <v>17.8</v>
      </c>
      <c r="J322" s="610">
        <v>49.8</v>
      </c>
      <c r="K322" s="611">
        <f t="shared" si="53"/>
        <v>0.35742971887550207</v>
      </c>
      <c r="L322" s="700">
        <f t="shared" si="54"/>
        <v>59.75304231518259</v>
      </c>
      <c r="M322" s="769">
        <v>41.9</v>
      </c>
      <c r="N322" s="765">
        <f t="shared" si="55"/>
        <v>1.4720394736842104</v>
      </c>
      <c r="O322" s="917">
        <f t="shared" si="56"/>
        <v>51.115318286765664</v>
      </c>
      <c r="P322" s="614">
        <f t="shared" si="58"/>
        <v>43.666811195689569</v>
      </c>
      <c r="Q322" s="847" t="str">
        <f t="shared" si="57"/>
        <v>Unaceptable</v>
      </c>
      <c r="R322" s="534"/>
      <c r="S322" s="537"/>
      <c r="T322" s="537"/>
      <c r="U322" s="537"/>
      <c r="V322" s="537"/>
      <c r="W322" s="537"/>
      <c r="X322" s="538"/>
      <c r="Y322" s="538"/>
      <c r="Z322" s="538"/>
      <c r="AA322" s="537"/>
      <c r="AB322" s="537"/>
      <c r="AC322" s="537"/>
      <c r="AD322" s="537"/>
      <c r="AE322" s="537"/>
      <c r="AF322" s="537"/>
      <c r="AG322" s="537"/>
      <c r="AH322" s="537"/>
      <c r="AI322" s="537"/>
    </row>
    <row r="323" spans="2:35" ht="15.75">
      <c r="B323" s="880">
        <v>322</v>
      </c>
      <c r="C323" s="820" t="s">
        <v>234</v>
      </c>
      <c r="D323" s="880" t="s">
        <v>107</v>
      </c>
      <c r="E323" s="837" t="s">
        <v>104</v>
      </c>
      <c r="F323" s="823">
        <v>80</v>
      </c>
      <c r="G323" s="824">
        <v>9.3000000000000007</v>
      </c>
      <c r="H323" s="905">
        <v>11</v>
      </c>
      <c r="I323" s="603">
        <v>17.8</v>
      </c>
      <c r="J323" s="604">
        <v>49.8</v>
      </c>
      <c r="K323" s="605">
        <f t="shared" si="53"/>
        <v>0.35742971887550207</v>
      </c>
      <c r="L323" s="697">
        <f t="shared" si="54"/>
        <v>55.667450597274531</v>
      </c>
      <c r="M323" s="682">
        <v>41.9</v>
      </c>
      <c r="N323" s="763">
        <f t="shared" si="55"/>
        <v>3.32258064516129</v>
      </c>
      <c r="O323" s="916">
        <f t="shared" si="56"/>
        <v>3.4183464625973987</v>
      </c>
      <c r="P323" s="608">
        <f t="shared" si="58"/>
        <v>29.990165054564141</v>
      </c>
      <c r="Q323" s="853" t="str">
        <f t="shared" si="57"/>
        <v>13s/2of32s/R4s/31s/6x(N6,R1/N3,R2)</v>
      </c>
      <c r="R323" s="534"/>
      <c r="S323" s="537"/>
      <c r="T323" s="537"/>
      <c r="U323" s="537"/>
      <c r="V323" s="537"/>
      <c r="W323" s="537"/>
      <c r="X323" s="538"/>
      <c r="Y323" s="538"/>
      <c r="Z323" s="538"/>
      <c r="AA323" s="537"/>
      <c r="AB323" s="537"/>
      <c r="AC323" s="537"/>
      <c r="AD323" s="537"/>
      <c r="AE323" s="537"/>
      <c r="AF323" s="537"/>
      <c r="AG323" s="537"/>
      <c r="AH323" s="537"/>
      <c r="AI323" s="537"/>
    </row>
    <row r="324" spans="2:35" ht="15.75">
      <c r="B324" s="868">
        <v>323</v>
      </c>
      <c r="C324" s="885" t="s">
        <v>234</v>
      </c>
      <c r="D324" s="868"/>
      <c r="E324" s="843" t="s">
        <v>105</v>
      </c>
      <c r="F324" s="823">
        <v>79</v>
      </c>
      <c r="G324" s="824">
        <v>7.76</v>
      </c>
      <c r="H324" s="905">
        <v>17</v>
      </c>
      <c r="I324" s="615">
        <v>17.8</v>
      </c>
      <c r="J324" s="616">
        <v>49.8</v>
      </c>
      <c r="K324" s="618">
        <f t="shared" si="53"/>
        <v>0.35742971887550207</v>
      </c>
      <c r="L324" s="712">
        <f t="shared" si="54"/>
        <v>53.823869726358403</v>
      </c>
      <c r="M324" s="684">
        <v>41.9</v>
      </c>
      <c r="N324" s="764">
        <f t="shared" si="55"/>
        <v>3.2087628865979378</v>
      </c>
      <c r="O324" s="923">
        <f t="shared" si="56"/>
        <v>4.37474399991914</v>
      </c>
      <c r="P324" s="619">
        <f t="shared" si="58"/>
        <v>28.826349057763107</v>
      </c>
      <c r="Q324" s="841" t="str">
        <f t="shared" si="57"/>
        <v>13s/2of32s/R4s/31s/6x(N6,R1/N3,R2)</v>
      </c>
      <c r="R324" s="534"/>
      <c r="S324" s="537"/>
      <c r="T324" s="537"/>
      <c r="U324" s="537"/>
      <c r="V324" s="537"/>
      <c r="W324" s="537"/>
      <c r="X324" s="538"/>
      <c r="Y324" s="538"/>
      <c r="Z324" s="538"/>
      <c r="AA324" s="537"/>
      <c r="AB324" s="537"/>
      <c r="AC324" s="537"/>
      <c r="AD324" s="537"/>
      <c r="AE324" s="537"/>
      <c r="AF324" s="537"/>
      <c r="AG324" s="537"/>
      <c r="AH324" s="537"/>
      <c r="AI324" s="537"/>
    </row>
    <row r="325" spans="2:35" ht="15.75">
      <c r="B325" s="869">
        <v>324</v>
      </c>
      <c r="C325" s="828" t="s">
        <v>234</v>
      </c>
      <c r="D325" s="869"/>
      <c r="E325" s="846" t="s">
        <v>106</v>
      </c>
      <c r="F325" s="823">
        <v>79</v>
      </c>
      <c r="G325" s="824">
        <v>9.0500000000000007</v>
      </c>
      <c r="H325" s="905">
        <v>24</v>
      </c>
      <c r="I325" s="609">
        <v>17.8</v>
      </c>
      <c r="J325" s="610">
        <v>49.8</v>
      </c>
      <c r="K325" s="611">
        <f t="shared" si="53"/>
        <v>0.35742971887550207</v>
      </c>
      <c r="L325" s="700">
        <f t="shared" si="54"/>
        <v>55.349962746148272</v>
      </c>
      <c r="M325" s="769">
        <v>41.9</v>
      </c>
      <c r="N325" s="765">
        <f t="shared" si="55"/>
        <v>1.9779005524861875</v>
      </c>
      <c r="O325" s="917">
        <f t="shared" si="56"/>
        <v>31.636049407455168</v>
      </c>
      <c r="P325" s="614">
        <f t="shared" si="58"/>
        <v>36.23703216324428</v>
      </c>
      <c r="Q325" s="847" t="str">
        <f t="shared" si="57"/>
        <v>Unaceptable</v>
      </c>
      <c r="R325" s="534"/>
      <c r="S325" s="537"/>
      <c r="T325" s="537"/>
      <c r="U325" s="537"/>
      <c r="V325" s="537"/>
      <c r="W325" s="537"/>
      <c r="X325" s="538"/>
      <c r="Y325" s="538"/>
      <c r="Z325" s="538"/>
      <c r="AA325" s="537"/>
      <c r="AB325" s="537"/>
      <c r="AC325" s="537"/>
      <c r="AD325" s="537"/>
      <c r="AE325" s="537"/>
      <c r="AF325" s="537"/>
      <c r="AG325" s="537"/>
      <c r="AH325" s="537"/>
      <c r="AI325" s="537"/>
    </row>
    <row r="326" spans="2:35" ht="15.75">
      <c r="B326" s="880">
        <v>325</v>
      </c>
      <c r="C326" s="820" t="s">
        <v>235</v>
      </c>
      <c r="D326" s="880" t="s">
        <v>103</v>
      </c>
      <c r="E326" s="837" t="s">
        <v>104</v>
      </c>
      <c r="F326" s="823">
        <v>82</v>
      </c>
      <c r="G326" s="824">
        <v>3.01</v>
      </c>
      <c r="H326" s="825">
        <v>0</v>
      </c>
      <c r="I326" s="603">
        <v>17.100000000000001</v>
      </c>
      <c r="J326" s="604">
        <v>32.799999999999997</v>
      </c>
      <c r="K326" s="605">
        <f t="shared" si="53"/>
        <v>0.52134146341463428</v>
      </c>
      <c r="L326" s="697">
        <f t="shared" si="54"/>
        <v>48.127487700065949</v>
      </c>
      <c r="M326" s="766">
        <v>23.35</v>
      </c>
      <c r="N326" s="763">
        <f t="shared" si="55"/>
        <v>7.7574750830564794</v>
      </c>
      <c r="O326" s="916">
        <f t="shared" si="56"/>
        <v>1.9563006770084712E-8</v>
      </c>
      <c r="P326" s="608">
        <f t="shared" si="58"/>
        <v>9.0299999999999994</v>
      </c>
      <c r="Q326" s="853" t="str">
        <f t="shared" si="57"/>
        <v>13s(N3,R1)</v>
      </c>
      <c r="R326" s="534"/>
      <c r="S326" s="537"/>
      <c r="T326" s="537"/>
      <c r="U326" s="537"/>
      <c r="V326" s="537"/>
      <c r="W326" s="537"/>
      <c r="X326" s="538"/>
      <c r="Y326" s="538"/>
      <c r="Z326" s="538"/>
      <c r="AA326" s="537"/>
      <c r="AB326" s="537"/>
      <c r="AC326" s="537"/>
      <c r="AD326" s="537"/>
      <c r="AE326" s="537"/>
      <c r="AF326" s="537"/>
      <c r="AG326" s="537"/>
      <c r="AH326" s="537"/>
      <c r="AI326" s="537"/>
    </row>
    <row r="327" spans="2:35" ht="15.75">
      <c r="B327" s="868">
        <v>326</v>
      </c>
      <c r="C327" s="885" t="s">
        <v>235</v>
      </c>
      <c r="D327" s="868"/>
      <c r="E327" s="843" t="s">
        <v>105</v>
      </c>
      <c r="F327" s="823">
        <v>80</v>
      </c>
      <c r="G327" s="824">
        <v>2.19</v>
      </c>
      <c r="H327" s="825">
        <v>0</v>
      </c>
      <c r="I327" s="615">
        <v>17.100000000000001</v>
      </c>
      <c r="J327" s="616">
        <v>32.799999999999997</v>
      </c>
      <c r="K327" s="618">
        <f t="shared" si="53"/>
        <v>0.52134146341463428</v>
      </c>
      <c r="L327" s="712">
        <f t="shared" si="54"/>
        <v>47.785917460272756</v>
      </c>
      <c r="M327" s="767">
        <v>23.35</v>
      </c>
      <c r="N327" s="764">
        <f t="shared" si="55"/>
        <v>10.662100456621005</v>
      </c>
      <c r="O327" s="923">
        <f t="shared" si="56"/>
        <v>0</v>
      </c>
      <c r="P327" s="619">
        <f t="shared" si="58"/>
        <v>6.57</v>
      </c>
      <c r="Q327" s="841" t="str">
        <f t="shared" si="57"/>
        <v>13s(N3,R1)</v>
      </c>
      <c r="R327" s="534"/>
      <c r="S327" s="537"/>
      <c r="T327" s="537"/>
      <c r="U327" s="537"/>
      <c r="V327" s="537"/>
      <c r="W327" s="537"/>
      <c r="X327" s="538"/>
      <c r="Y327" s="538"/>
      <c r="Z327" s="538"/>
      <c r="AA327" s="537"/>
      <c r="AB327" s="537"/>
      <c r="AC327" s="537"/>
      <c r="AD327" s="537"/>
      <c r="AE327" s="537"/>
      <c r="AF327" s="537"/>
      <c r="AG327" s="537"/>
      <c r="AH327" s="537"/>
      <c r="AI327" s="537"/>
    </row>
    <row r="328" spans="2:35" ht="15.75">
      <c r="B328" s="869">
        <v>327</v>
      </c>
      <c r="C328" s="828" t="s">
        <v>235</v>
      </c>
      <c r="D328" s="869"/>
      <c r="E328" s="846" t="s">
        <v>106</v>
      </c>
      <c r="F328" s="823">
        <v>81</v>
      </c>
      <c r="G328" s="824">
        <v>2.12</v>
      </c>
      <c r="H328" s="825">
        <v>1</v>
      </c>
      <c r="I328" s="609">
        <v>17.100000000000001</v>
      </c>
      <c r="J328" s="610">
        <v>32.799999999999997</v>
      </c>
      <c r="K328" s="611">
        <f t="shared" si="53"/>
        <v>0.52134146341463428</v>
      </c>
      <c r="L328" s="700">
        <f t="shared" si="54"/>
        <v>47.761657070080815</v>
      </c>
      <c r="M328" s="768">
        <v>23.35</v>
      </c>
      <c r="N328" s="765">
        <f t="shared" si="55"/>
        <v>10.54245283018868</v>
      </c>
      <c r="O328" s="917">
        <f t="shared" si="56"/>
        <v>0</v>
      </c>
      <c r="P328" s="614">
        <f t="shared" si="58"/>
        <v>6.4381363763126362</v>
      </c>
      <c r="Q328" s="847" t="str">
        <f t="shared" si="57"/>
        <v>13s(N3,R1)</v>
      </c>
      <c r="R328" s="534"/>
      <c r="S328" s="537"/>
      <c r="T328" s="537"/>
      <c r="U328" s="537"/>
      <c r="V328" s="537"/>
      <c r="W328" s="537"/>
      <c r="X328" s="538"/>
      <c r="Y328" s="538"/>
      <c r="Z328" s="538"/>
      <c r="AA328" s="537"/>
      <c r="AB328" s="537"/>
      <c r="AC328" s="537"/>
      <c r="AD328" s="537"/>
      <c r="AE328" s="537"/>
      <c r="AF328" s="537"/>
      <c r="AG328" s="537"/>
      <c r="AH328" s="537"/>
      <c r="AI328" s="537"/>
    </row>
    <row r="329" spans="2:35" ht="15.75">
      <c r="B329" s="880">
        <v>328</v>
      </c>
      <c r="C329" s="820" t="s">
        <v>235</v>
      </c>
      <c r="D329" s="880" t="s">
        <v>107</v>
      </c>
      <c r="E329" s="837" t="s">
        <v>104</v>
      </c>
      <c r="F329" s="823">
        <v>80</v>
      </c>
      <c r="G329" s="824">
        <v>2.89</v>
      </c>
      <c r="H329" s="825">
        <v>0</v>
      </c>
      <c r="I329" s="603">
        <v>17.100000000000001</v>
      </c>
      <c r="J329" s="604">
        <v>32.799999999999997</v>
      </c>
      <c r="K329" s="605">
        <f t="shared" si="53"/>
        <v>0.52134146341463428</v>
      </c>
      <c r="L329" s="697">
        <f t="shared" si="54"/>
        <v>48.070940980180531</v>
      </c>
      <c r="M329" s="766">
        <v>23.35</v>
      </c>
      <c r="N329" s="763">
        <f t="shared" si="55"/>
        <v>8.0795847750865057</v>
      </c>
      <c r="O329" s="916">
        <f t="shared" si="56"/>
        <v>2.3588242470395926E-9</v>
      </c>
      <c r="P329" s="608">
        <f t="shared" si="58"/>
        <v>8.67</v>
      </c>
      <c r="Q329" s="853" t="str">
        <f t="shared" si="57"/>
        <v>13s(N3,R1)</v>
      </c>
      <c r="R329" s="534"/>
      <c r="S329" s="537"/>
      <c r="T329" s="537"/>
      <c r="U329" s="537"/>
      <c r="V329" s="537"/>
      <c r="W329" s="537"/>
      <c r="X329" s="537"/>
      <c r="Y329" s="538"/>
      <c r="Z329" s="538"/>
      <c r="AA329" s="537"/>
      <c r="AB329" s="537"/>
      <c r="AC329" s="537"/>
      <c r="AD329" s="537"/>
      <c r="AE329" s="537"/>
      <c r="AF329" s="537"/>
      <c r="AG329" s="537"/>
      <c r="AH329" s="537"/>
      <c r="AI329" s="537"/>
    </row>
    <row r="330" spans="2:35" ht="15.75">
      <c r="B330" s="868">
        <v>329</v>
      </c>
      <c r="C330" s="885" t="s">
        <v>235</v>
      </c>
      <c r="D330" s="868"/>
      <c r="E330" s="843" t="s">
        <v>105</v>
      </c>
      <c r="F330" s="823">
        <v>79</v>
      </c>
      <c r="G330" s="824">
        <v>2.13</v>
      </c>
      <c r="H330" s="825">
        <v>0</v>
      </c>
      <c r="I330" s="615">
        <v>17.100000000000001</v>
      </c>
      <c r="J330" s="616">
        <v>32.799999999999997</v>
      </c>
      <c r="K330" s="618">
        <f t="shared" si="53"/>
        <v>0.52134146341463428</v>
      </c>
      <c r="L330" s="712">
        <f t="shared" si="54"/>
        <v>47.765075338368305</v>
      </c>
      <c r="M330" s="767">
        <v>23.35</v>
      </c>
      <c r="N330" s="764">
        <f t="shared" si="55"/>
        <v>10.962441314553992</v>
      </c>
      <c r="O330" s="923">
        <f t="shared" si="56"/>
        <v>0</v>
      </c>
      <c r="P330" s="619">
        <f t="shared" si="58"/>
        <v>6.39</v>
      </c>
      <c r="Q330" s="841" t="str">
        <f t="shared" si="57"/>
        <v>13s(N3,R1)</v>
      </c>
      <c r="R330" s="534"/>
      <c r="S330" s="537"/>
      <c r="T330" s="537"/>
      <c r="U330" s="537"/>
      <c r="V330" s="537"/>
      <c r="W330" s="537"/>
      <c r="X330" s="537"/>
      <c r="Y330" s="538"/>
      <c r="Z330" s="538"/>
      <c r="AA330" s="537"/>
      <c r="AB330" s="537"/>
      <c r="AC330" s="537"/>
      <c r="AD330" s="537"/>
      <c r="AE330" s="537"/>
      <c r="AF330" s="537"/>
      <c r="AG330" s="537"/>
      <c r="AH330" s="537"/>
      <c r="AI330" s="537"/>
    </row>
    <row r="331" spans="2:35" ht="15.75">
      <c r="B331" s="869">
        <v>330</v>
      </c>
      <c r="C331" s="828" t="s">
        <v>235</v>
      </c>
      <c r="D331" s="869"/>
      <c r="E331" s="846" t="s">
        <v>106</v>
      </c>
      <c r="F331" s="823">
        <v>79</v>
      </c>
      <c r="G331" s="824">
        <v>2</v>
      </c>
      <c r="H331" s="825">
        <v>1</v>
      </c>
      <c r="I331" s="609">
        <v>17.100000000000001</v>
      </c>
      <c r="J331" s="610">
        <v>32.799999999999997</v>
      </c>
      <c r="K331" s="611">
        <f t="shared" si="53"/>
        <v>0.52134146341463428</v>
      </c>
      <c r="L331" s="700">
        <f t="shared" si="54"/>
        <v>47.721874565025217</v>
      </c>
      <c r="M331" s="768">
        <v>23.35</v>
      </c>
      <c r="N331" s="765">
        <f t="shared" si="55"/>
        <v>11.175000000000001</v>
      </c>
      <c r="O331" s="917">
        <f t="shared" si="56"/>
        <v>0</v>
      </c>
      <c r="P331" s="614">
        <f t="shared" si="58"/>
        <v>6.0827625302982193</v>
      </c>
      <c r="Q331" s="847" t="str">
        <f t="shared" si="57"/>
        <v>13s(N3,R1)</v>
      </c>
      <c r="R331" s="534"/>
      <c r="S331" s="537"/>
      <c r="T331" s="537"/>
      <c r="U331" s="537"/>
      <c r="V331" s="537"/>
      <c r="W331" s="537"/>
      <c r="X331" s="537"/>
      <c r="Y331" s="538"/>
      <c r="Z331" s="538"/>
      <c r="AA331" s="537"/>
      <c r="AB331" s="537"/>
      <c r="AC331" s="537"/>
      <c r="AD331" s="537"/>
      <c r="AE331" s="537"/>
      <c r="AF331" s="537"/>
      <c r="AG331" s="537"/>
      <c r="AH331" s="537"/>
      <c r="AI331" s="537"/>
    </row>
    <row r="332" spans="2:35" ht="15.75">
      <c r="B332" s="880">
        <v>331</v>
      </c>
      <c r="C332" s="820" t="s">
        <v>236</v>
      </c>
      <c r="D332" s="880" t="s">
        <v>103</v>
      </c>
      <c r="E332" s="837" t="s">
        <v>104</v>
      </c>
      <c r="F332" s="823">
        <v>82</v>
      </c>
      <c r="G332" s="824">
        <v>7.12</v>
      </c>
      <c r="H332" s="825">
        <v>5</v>
      </c>
      <c r="I332" s="603">
        <v>21</v>
      </c>
      <c r="J332" s="604">
        <v>76.400000000000006</v>
      </c>
      <c r="K332" s="605">
        <f t="shared" si="53"/>
        <v>0.27486910994764396</v>
      </c>
      <c r="L332" s="697">
        <f t="shared" si="54"/>
        <v>61.46369997063308</v>
      </c>
      <c r="M332" s="766">
        <v>37.1</v>
      </c>
      <c r="N332" s="763">
        <f t="shared" si="55"/>
        <v>4.5084269662921352</v>
      </c>
      <c r="O332" s="916">
        <f t="shared" si="56"/>
        <v>0.13130195582964355</v>
      </c>
      <c r="P332" s="608">
        <f t="shared" si="58"/>
        <v>21.937401851632295</v>
      </c>
      <c r="Q332" s="853" t="str">
        <f>IF(N332&gt;=6,"13s(N3,R1)",(IF(N332&gt;=6,"13s(N3,R1)",IF(N332&gt;=5,"13s/2of32s/R4s(N3,R1)",IF(N332&gt;=4,"13s/2of32s/R4s/31s(N3,R1)",IF(N332&gt;=3,"13s/2of32s/R4s/31s/6x(N6,R1/N3,R2)",IF(N332&gt;=2,"13s/2of32s/R4s/31s/12x(N6,R2)","Unaceptable")))))))</f>
        <v>13s/2of32s/R4s/31s(N3,R1)</v>
      </c>
      <c r="R332" s="534"/>
      <c r="S332" s="537"/>
      <c r="T332" s="537"/>
      <c r="U332" s="537"/>
      <c r="V332" s="537"/>
      <c r="W332" s="537"/>
      <c r="X332" s="537"/>
      <c r="Y332" s="538"/>
      <c r="Z332" s="538"/>
      <c r="AA332" s="537"/>
      <c r="AB332" s="537"/>
      <c r="AC332" s="537"/>
      <c r="AD332" s="537"/>
      <c r="AE332" s="537"/>
      <c r="AF332" s="537"/>
      <c r="AG332" s="537"/>
      <c r="AH332" s="537"/>
      <c r="AI332" s="537"/>
    </row>
    <row r="333" spans="2:35" ht="15.75">
      <c r="B333" s="868">
        <v>332</v>
      </c>
      <c r="C333" s="885" t="s">
        <v>236</v>
      </c>
      <c r="D333" s="868"/>
      <c r="E333" s="843" t="s">
        <v>105</v>
      </c>
      <c r="F333" s="823">
        <v>80</v>
      </c>
      <c r="G333" s="824">
        <v>7.51</v>
      </c>
      <c r="H333" s="825">
        <v>2</v>
      </c>
      <c r="I333" s="615">
        <v>21</v>
      </c>
      <c r="J333" s="616">
        <v>76.400000000000006</v>
      </c>
      <c r="K333" s="618">
        <f t="shared" si="53"/>
        <v>0.27486910994764396</v>
      </c>
      <c r="L333" s="712">
        <f t="shared" si="54"/>
        <v>61.819288642947029</v>
      </c>
      <c r="M333" s="767">
        <v>37.1</v>
      </c>
      <c r="N333" s="764">
        <f t="shared" si="55"/>
        <v>4.6737683089214386</v>
      </c>
      <c r="O333" s="923">
        <f t="shared" si="56"/>
        <v>7.5236876699669164E-2</v>
      </c>
      <c r="P333" s="619">
        <f t="shared" si="58"/>
        <v>22.618596331337628</v>
      </c>
      <c r="Q333" s="841" t="str">
        <f t="shared" si="57"/>
        <v>13s/2of32s/R4s/31s(N3,R1)</v>
      </c>
      <c r="R333" s="534"/>
      <c r="S333" s="537"/>
      <c r="T333" s="537"/>
      <c r="U333" s="537"/>
      <c r="V333" s="537"/>
      <c r="W333" s="537"/>
      <c r="X333" s="537"/>
      <c r="Y333" s="538"/>
      <c r="Z333" s="538"/>
      <c r="AA333" s="537"/>
      <c r="AB333" s="537"/>
      <c r="AC333" s="537"/>
      <c r="AD333" s="537"/>
      <c r="AE333" s="537"/>
      <c r="AF333" s="537"/>
      <c r="AG333" s="537"/>
      <c r="AH333" s="537"/>
      <c r="AI333" s="537"/>
    </row>
    <row r="334" spans="2:35" ht="15.75">
      <c r="B334" s="869">
        <v>333</v>
      </c>
      <c r="C334" s="828" t="s">
        <v>236</v>
      </c>
      <c r="D334" s="869"/>
      <c r="E334" s="846" t="s">
        <v>106</v>
      </c>
      <c r="F334" s="823">
        <v>81</v>
      </c>
      <c r="G334" s="824">
        <v>7.1</v>
      </c>
      <c r="H334" s="825">
        <v>8</v>
      </c>
      <c r="I334" s="609">
        <v>21</v>
      </c>
      <c r="J334" s="610">
        <v>76.400000000000006</v>
      </c>
      <c r="K334" s="611">
        <f t="shared" si="53"/>
        <v>0.27486910994764396</v>
      </c>
      <c r="L334" s="700">
        <f t="shared" si="54"/>
        <v>61.445921850030047</v>
      </c>
      <c r="M334" s="768">
        <v>37.1</v>
      </c>
      <c r="N334" s="765">
        <f t="shared" si="55"/>
        <v>4.098591549295775</v>
      </c>
      <c r="O334" s="917">
        <f t="shared" si="56"/>
        <v>0.46803540312421171</v>
      </c>
      <c r="P334" s="614">
        <f t="shared" si="58"/>
        <v>22.752802025245153</v>
      </c>
      <c r="Q334" s="847" t="str">
        <f t="shared" si="57"/>
        <v>13s/2of32s/R4s/31s(N3,R1)</v>
      </c>
      <c r="R334" s="534"/>
      <c r="S334" s="537"/>
      <c r="T334" s="537"/>
      <c r="U334" s="537"/>
      <c r="V334" s="537"/>
      <c r="W334" s="537"/>
      <c r="X334" s="537"/>
      <c r="Y334" s="538"/>
      <c r="Z334" s="538"/>
      <c r="AA334" s="537"/>
      <c r="AB334" s="537"/>
      <c r="AC334" s="537"/>
      <c r="AD334" s="537"/>
      <c r="AE334" s="537"/>
      <c r="AF334" s="537"/>
      <c r="AG334" s="537"/>
      <c r="AH334" s="537"/>
      <c r="AI334" s="537"/>
    </row>
    <row r="335" spans="2:35" ht="15.75">
      <c r="B335" s="880">
        <v>334</v>
      </c>
      <c r="C335" s="820" t="s">
        <v>236</v>
      </c>
      <c r="D335" s="880" t="s">
        <v>107</v>
      </c>
      <c r="E335" s="837" t="s">
        <v>104</v>
      </c>
      <c r="F335" s="823">
        <v>80</v>
      </c>
      <c r="G335" s="824">
        <v>7.64</v>
      </c>
      <c r="H335" s="825">
        <v>3</v>
      </c>
      <c r="I335" s="603">
        <v>21</v>
      </c>
      <c r="J335" s="604">
        <v>76.400000000000006</v>
      </c>
      <c r="K335" s="605">
        <f t="shared" si="53"/>
        <v>0.27486910994764396</v>
      </c>
      <c r="L335" s="697">
        <f t="shared" si="54"/>
        <v>61.941557219043176</v>
      </c>
      <c r="M335" s="766">
        <v>37.1</v>
      </c>
      <c r="N335" s="763">
        <f t="shared" si="55"/>
        <v>4.4633507853403147</v>
      </c>
      <c r="O335" s="916">
        <f t="shared" si="56"/>
        <v>0.15215478031489482</v>
      </c>
      <c r="P335" s="608">
        <f t="shared" si="58"/>
        <v>23.115501292422799</v>
      </c>
      <c r="Q335" s="853" t="str">
        <f t="shared" si="57"/>
        <v>13s/2of32s/R4s/31s(N3,R1)</v>
      </c>
      <c r="R335" s="534"/>
      <c r="S335" s="537"/>
      <c r="T335" s="537"/>
      <c r="U335" s="537"/>
      <c r="V335" s="537"/>
      <c r="W335" s="537"/>
      <c r="X335" s="537"/>
      <c r="Y335" s="534"/>
      <c r="Z335" s="534"/>
      <c r="AB335" s="537"/>
      <c r="AC335" s="537"/>
      <c r="AD335" s="537"/>
      <c r="AE335" s="537"/>
      <c r="AF335" s="537"/>
      <c r="AG335" s="537"/>
      <c r="AH335" s="537"/>
      <c r="AI335" s="537"/>
    </row>
    <row r="336" spans="2:35" ht="15.75">
      <c r="B336" s="868">
        <v>335</v>
      </c>
      <c r="C336" s="885" t="s">
        <v>236</v>
      </c>
      <c r="D336" s="868"/>
      <c r="E336" s="843" t="s">
        <v>105</v>
      </c>
      <c r="F336" s="823">
        <v>79</v>
      </c>
      <c r="G336" s="824">
        <v>6.8</v>
      </c>
      <c r="H336" s="825">
        <v>2</v>
      </c>
      <c r="I336" s="615">
        <v>21</v>
      </c>
      <c r="J336" s="616">
        <v>76.400000000000006</v>
      </c>
      <c r="K336" s="618">
        <f t="shared" si="53"/>
        <v>0.27486910994764396</v>
      </c>
      <c r="L336" s="712">
        <f t="shared" si="54"/>
        <v>61.184657946253168</v>
      </c>
      <c r="M336" s="767">
        <v>37.1</v>
      </c>
      <c r="N336" s="764">
        <f t="shared" si="55"/>
        <v>5.1617647058823533</v>
      </c>
      <c r="O336" s="923">
        <f t="shared" si="56"/>
        <v>1.2524193327934086E-2</v>
      </c>
      <c r="P336" s="619">
        <f t="shared" si="58"/>
        <v>20.497804760510331</v>
      </c>
      <c r="Q336" s="841" t="str">
        <f t="shared" si="57"/>
        <v>13s/2of32s/R4s(N3,R1)</v>
      </c>
      <c r="R336" s="534"/>
      <c r="S336" s="537"/>
      <c r="T336" s="537"/>
      <c r="U336" s="537"/>
      <c r="V336" s="537"/>
      <c r="W336" s="537"/>
      <c r="X336" s="537"/>
      <c r="Y336" s="534"/>
      <c r="Z336" s="534"/>
      <c r="AB336" s="537"/>
      <c r="AC336" s="537"/>
      <c r="AD336" s="537"/>
      <c r="AE336" s="537"/>
      <c r="AF336" s="537"/>
      <c r="AG336" s="537"/>
      <c r="AH336" s="537"/>
      <c r="AI336" s="537"/>
    </row>
    <row r="337" spans="2:35" ht="15.75">
      <c r="B337" s="869">
        <v>336</v>
      </c>
      <c r="C337" s="828" t="s">
        <v>236</v>
      </c>
      <c r="D337" s="869"/>
      <c r="E337" s="846" t="s">
        <v>106</v>
      </c>
      <c r="F337" s="823">
        <v>79</v>
      </c>
      <c r="G337" s="824">
        <v>6.43</v>
      </c>
      <c r="H337" s="825">
        <v>7.0000000000000009</v>
      </c>
      <c r="I337" s="609">
        <v>21</v>
      </c>
      <c r="J337" s="610">
        <v>76.400000000000006</v>
      </c>
      <c r="K337" s="611">
        <f t="shared" si="53"/>
        <v>0.27486910994764396</v>
      </c>
      <c r="L337" s="700">
        <f t="shared" si="54"/>
        <v>60.876533538630468</v>
      </c>
      <c r="M337" s="768">
        <v>37.1</v>
      </c>
      <c r="N337" s="765">
        <f t="shared" si="55"/>
        <v>4.6811819595645421</v>
      </c>
      <c r="O337" s="917">
        <f t="shared" si="56"/>
        <v>7.3337736319833979E-2</v>
      </c>
      <c r="P337" s="614">
        <f t="shared" si="58"/>
        <v>20.520821133668115</v>
      </c>
      <c r="Q337" s="847" t="str">
        <f t="shared" si="57"/>
        <v>13s/2of32s/R4s/31s(N3,R1)</v>
      </c>
      <c r="R337" s="534"/>
      <c r="S337" s="537"/>
      <c r="T337" s="537"/>
      <c r="U337" s="537"/>
      <c r="V337" s="537"/>
      <c r="W337" s="537"/>
      <c r="X337" s="537"/>
      <c r="Y337" s="534"/>
      <c r="Z337" s="534"/>
      <c r="AB337" s="537"/>
      <c r="AC337" s="537"/>
      <c r="AD337" s="537"/>
      <c r="AE337" s="537"/>
      <c r="AF337" s="537"/>
      <c r="AG337" s="537"/>
      <c r="AH337" s="537"/>
      <c r="AI337" s="537"/>
    </row>
    <row r="338" spans="2:35" ht="15.75">
      <c r="B338" s="880">
        <v>337</v>
      </c>
      <c r="C338" s="820" t="s">
        <v>237</v>
      </c>
      <c r="D338" s="880" t="s">
        <v>103</v>
      </c>
      <c r="E338" s="837" t="s">
        <v>104</v>
      </c>
      <c r="F338" s="823">
        <v>82</v>
      </c>
      <c r="G338" s="824">
        <v>7.53</v>
      </c>
      <c r="H338" s="825">
        <v>3</v>
      </c>
      <c r="I338" s="603">
        <v>28</v>
      </c>
      <c r="J338" s="604">
        <v>54.8</v>
      </c>
      <c r="K338" s="605">
        <f t="shared" si="53"/>
        <v>0.51094890510948909</v>
      </c>
      <c r="L338" s="697">
        <f t="shared" si="54"/>
        <v>80.369603426171025</v>
      </c>
      <c r="M338" s="766">
        <v>38.5</v>
      </c>
      <c r="N338" s="763">
        <f t="shared" si="55"/>
        <v>4.714475431606906</v>
      </c>
      <c r="O338" s="916">
        <f t="shared" si="56"/>
        <v>6.53415488234943E-2</v>
      </c>
      <c r="P338" s="608">
        <f t="shared" si="58"/>
        <v>22.788332541017564</v>
      </c>
      <c r="Q338" s="853" t="str">
        <f t="shared" si="57"/>
        <v>13s/2of32s/R4s/31s(N3,R1)</v>
      </c>
      <c r="R338" s="534"/>
      <c r="S338" s="537"/>
      <c r="T338" s="537"/>
      <c r="U338" s="537"/>
      <c r="V338" s="537"/>
      <c r="W338" s="537"/>
      <c r="X338" s="537"/>
      <c r="Y338" s="534"/>
      <c r="Z338" s="534"/>
      <c r="AB338" s="537"/>
      <c r="AC338" s="537"/>
      <c r="AD338" s="537"/>
      <c r="AE338" s="537"/>
      <c r="AF338" s="537"/>
      <c r="AG338" s="537"/>
      <c r="AH338" s="537"/>
      <c r="AI338" s="537"/>
    </row>
    <row r="339" spans="2:35" ht="15.75">
      <c r="B339" s="868">
        <v>338</v>
      </c>
      <c r="C339" s="885" t="s">
        <v>237</v>
      </c>
      <c r="D339" s="868"/>
      <c r="E339" s="843" t="s">
        <v>105</v>
      </c>
      <c r="F339" s="823">
        <v>80</v>
      </c>
      <c r="G339" s="824">
        <v>6.9</v>
      </c>
      <c r="H339" s="825">
        <v>4</v>
      </c>
      <c r="I339" s="615">
        <v>28</v>
      </c>
      <c r="J339" s="616">
        <v>54.8</v>
      </c>
      <c r="K339" s="618">
        <f t="shared" si="53"/>
        <v>0.51094890510948909</v>
      </c>
      <c r="L339" s="712">
        <f t="shared" si="54"/>
        <v>79.933884879943122</v>
      </c>
      <c r="M339" s="767">
        <v>38.5</v>
      </c>
      <c r="N339" s="764">
        <f t="shared" si="55"/>
        <v>5</v>
      </c>
      <c r="O339" s="923">
        <f t="shared" si="56"/>
        <v>2.3262907903420782E-2</v>
      </c>
      <c r="P339" s="619">
        <f t="shared" si="58"/>
        <v>21.082931484971439</v>
      </c>
      <c r="Q339" s="841" t="str">
        <f t="shared" si="57"/>
        <v>13s/2of32s/R4s(N3,R1)</v>
      </c>
      <c r="R339" s="534"/>
      <c r="S339" s="537"/>
      <c r="T339" s="537"/>
      <c r="U339" s="537"/>
      <c r="V339" s="537"/>
      <c r="W339" s="537"/>
      <c r="X339" s="537"/>
      <c r="Y339" s="534"/>
      <c r="Z339" s="534"/>
      <c r="AB339" s="537"/>
      <c r="AC339" s="537"/>
      <c r="AD339" s="537"/>
      <c r="AE339" s="537"/>
      <c r="AF339" s="537"/>
      <c r="AG339" s="537"/>
      <c r="AH339" s="537"/>
      <c r="AI339" s="537"/>
    </row>
    <row r="340" spans="2:35" ht="15.75">
      <c r="B340" s="869">
        <v>339</v>
      </c>
      <c r="C340" s="828" t="s">
        <v>237</v>
      </c>
      <c r="D340" s="869"/>
      <c r="E340" s="846" t="s">
        <v>106</v>
      </c>
      <c r="F340" s="823">
        <v>81</v>
      </c>
      <c r="G340" s="824">
        <v>8.6</v>
      </c>
      <c r="H340" s="825">
        <v>6</v>
      </c>
      <c r="I340" s="609">
        <v>28</v>
      </c>
      <c r="J340" s="610">
        <v>54.8</v>
      </c>
      <c r="K340" s="611">
        <f t="shared" si="53"/>
        <v>0.51094890510948909</v>
      </c>
      <c r="L340" s="700">
        <f t="shared" si="54"/>
        <v>81.190382878762193</v>
      </c>
      <c r="M340" s="768">
        <v>38.5</v>
      </c>
      <c r="N340" s="765">
        <f t="shared" si="55"/>
        <v>3.7790697674418605</v>
      </c>
      <c r="O340" s="917">
        <f t="shared" si="56"/>
        <v>1.1331459169214075</v>
      </c>
      <c r="P340" s="614">
        <f t="shared" si="58"/>
        <v>26.488488065572938</v>
      </c>
      <c r="Q340" s="847" t="str">
        <f t="shared" si="57"/>
        <v>13s/2of32s/R4s/31s/6x(N6,R1/N3,R2)</v>
      </c>
      <c r="R340" s="534"/>
      <c r="S340" s="537"/>
      <c r="T340" s="537"/>
      <c r="U340" s="537"/>
      <c r="V340" s="537"/>
      <c r="W340" s="537"/>
      <c r="X340" s="537"/>
      <c r="Y340" s="534"/>
      <c r="Z340" s="534"/>
      <c r="AB340" s="537"/>
      <c r="AC340" s="537"/>
      <c r="AD340" s="537"/>
      <c r="AE340" s="537"/>
      <c r="AF340" s="537"/>
      <c r="AG340" s="537"/>
      <c r="AH340" s="537"/>
      <c r="AI340" s="537"/>
    </row>
    <row r="341" spans="2:35" ht="15.75">
      <c r="B341" s="880">
        <v>340</v>
      </c>
      <c r="C341" s="885" t="s">
        <v>237</v>
      </c>
      <c r="D341" s="880" t="s">
        <v>107</v>
      </c>
      <c r="E341" s="837" t="s">
        <v>104</v>
      </c>
      <c r="F341" s="823">
        <v>80</v>
      </c>
      <c r="G341" s="824">
        <v>8.4</v>
      </c>
      <c r="H341" s="825">
        <v>4</v>
      </c>
      <c r="I341" s="603">
        <v>28</v>
      </c>
      <c r="J341" s="604">
        <v>54.8</v>
      </c>
      <c r="K341" s="605">
        <f t="shared" si="53"/>
        <v>0.51094890510948909</v>
      </c>
      <c r="L341" s="697">
        <f t="shared" si="54"/>
        <v>81.029348954560902</v>
      </c>
      <c r="M341" s="766">
        <v>38.5</v>
      </c>
      <c r="N341" s="763">
        <f t="shared" si="55"/>
        <v>4.1071428571428568</v>
      </c>
      <c r="O341" s="916">
        <f t="shared" si="56"/>
        <v>0.45650629884573801</v>
      </c>
      <c r="P341" s="608">
        <f t="shared" si="58"/>
        <v>25.515485494107299</v>
      </c>
      <c r="Q341" s="853" t="str">
        <f t="shared" si="57"/>
        <v>13s/2of32s/R4s/31s(N3,R1)</v>
      </c>
      <c r="R341" s="534"/>
      <c r="S341" s="537"/>
      <c r="T341" s="537"/>
      <c r="U341" s="537"/>
      <c r="V341" s="537"/>
      <c r="W341" s="537"/>
      <c r="X341" s="537"/>
      <c r="Y341" s="534"/>
      <c r="Z341" s="534"/>
      <c r="AB341" s="537"/>
      <c r="AC341" s="537"/>
      <c r="AD341" s="537"/>
      <c r="AE341" s="537"/>
      <c r="AF341" s="537"/>
      <c r="AG341" s="537"/>
      <c r="AH341" s="537"/>
      <c r="AI341" s="537"/>
    </row>
    <row r="342" spans="2:35" ht="15.75">
      <c r="B342" s="868">
        <v>341</v>
      </c>
      <c r="C342" s="885" t="s">
        <v>237</v>
      </c>
      <c r="D342" s="868"/>
      <c r="E342" s="843" t="s">
        <v>105</v>
      </c>
      <c r="F342" s="823">
        <v>79</v>
      </c>
      <c r="G342" s="824">
        <v>6.6</v>
      </c>
      <c r="H342" s="825">
        <v>3</v>
      </c>
      <c r="I342" s="615">
        <v>28</v>
      </c>
      <c r="J342" s="616">
        <v>54.8</v>
      </c>
      <c r="K342" s="618">
        <f t="shared" si="53"/>
        <v>0.51094890510948909</v>
      </c>
      <c r="L342" s="712">
        <f t="shared" si="54"/>
        <v>79.739005461568169</v>
      </c>
      <c r="M342" s="767">
        <v>38.5</v>
      </c>
      <c r="N342" s="764">
        <f t="shared" si="55"/>
        <v>5.3787878787878789</v>
      </c>
      <c r="O342" s="923">
        <f t="shared" si="56"/>
        <v>5.2489121684429207E-3</v>
      </c>
      <c r="P342" s="619">
        <f t="shared" si="58"/>
        <v>20.025983121934363</v>
      </c>
      <c r="Q342" s="841" t="str">
        <f t="shared" si="57"/>
        <v>13s/2of32s/R4s(N3,R1)</v>
      </c>
      <c r="R342" s="534"/>
      <c r="S342" s="537"/>
      <c r="T342" s="537"/>
      <c r="U342" s="537"/>
      <c r="V342" s="537"/>
      <c r="W342" s="537"/>
      <c r="X342" s="537"/>
      <c r="Y342" s="534"/>
      <c r="Z342" s="534"/>
      <c r="AB342" s="537"/>
      <c r="AC342" s="537"/>
      <c r="AD342" s="537"/>
      <c r="AE342" s="537"/>
      <c r="AF342" s="537"/>
      <c r="AG342" s="537"/>
      <c r="AH342" s="537"/>
      <c r="AI342" s="537"/>
    </row>
    <row r="343" spans="2:35" ht="15.75">
      <c r="B343" s="869">
        <v>342</v>
      </c>
      <c r="C343" s="828" t="s">
        <v>237</v>
      </c>
      <c r="D343" s="869"/>
      <c r="E343" s="846" t="s">
        <v>106</v>
      </c>
      <c r="F343" s="823">
        <v>79</v>
      </c>
      <c r="G343" s="824">
        <v>7.32</v>
      </c>
      <c r="H343" s="825">
        <v>4</v>
      </c>
      <c r="I343" s="609">
        <v>28</v>
      </c>
      <c r="J343" s="610">
        <v>54.8</v>
      </c>
      <c r="K343" s="611">
        <f t="shared" si="53"/>
        <v>0.51094890510948909</v>
      </c>
      <c r="L343" s="700">
        <f t="shared" si="54"/>
        <v>80.22040323807903</v>
      </c>
      <c r="M343" s="768">
        <v>38.5</v>
      </c>
      <c r="N343" s="765">
        <f t="shared" si="55"/>
        <v>4.7131147540983607</v>
      </c>
      <c r="O343" s="917">
        <f t="shared" si="56"/>
        <v>6.5651908212660537E-2</v>
      </c>
      <c r="P343" s="614">
        <f t="shared" si="58"/>
        <v>22.321326125479196</v>
      </c>
      <c r="Q343" s="847" t="str">
        <f t="shared" si="57"/>
        <v>13s/2of32s/R4s/31s(N3,R1)</v>
      </c>
      <c r="R343" s="534"/>
      <c r="S343" s="537"/>
      <c r="T343" s="537"/>
      <c r="U343" s="537"/>
      <c r="V343" s="537"/>
      <c r="W343" s="537"/>
      <c r="X343" s="537"/>
      <c r="Y343" s="534"/>
      <c r="Z343" s="534"/>
      <c r="AB343" s="537"/>
      <c r="AC343" s="537"/>
      <c r="AD343" s="537"/>
      <c r="AE343" s="537"/>
      <c r="AF343" s="537"/>
      <c r="AG343" s="537"/>
      <c r="AH343" s="537"/>
      <c r="AI343" s="537"/>
    </row>
    <row r="344" spans="2:35" ht="15.75">
      <c r="B344" s="880">
        <v>343</v>
      </c>
      <c r="C344" s="885" t="s">
        <v>238</v>
      </c>
      <c r="D344" s="868" t="s">
        <v>103</v>
      </c>
      <c r="E344" s="843" t="s">
        <v>104</v>
      </c>
      <c r="F344" s="823">
        <v>82</v>
      </c>
      <c r="G344" s="824">
        <v>6.67</v>
      </c>
      <c r="H344" s="825">
        <v>6</v>
      </c>
      <c r="I344" s="615">
        <v>9.1</v>
      </c>
      <c r="J344" s="616">
        <v>21.9</v>
      </c>
      <c r="K344" s="618">
        <f t="shared" si="53"/>
        <v>0.41552511415525117</v>
      </c>
      <c r="L344" s="712">
        <f t="shared" si="54"/>
        <v>31.273997321736793</v>
      </c>
      <c r="M344" s="758">
        <v>25</v>
      </c>
      <c r="N344" s="764">
        <f t="shared" si="55"/>
        <v>2.8485757121439281</v>
      </c>
      <c r="O344" s="916">
        <f t="shared" si="56"/>
        <v>8.8736643139579527</v>
      </c>
      <c r="P344" s="619">
        <f t="shared" si="58"/>
        <v>20.890191478299091</v>
      </c>
      <c r="Q344" s="841" t="str">
        <f t="shared" si="57"/>
        <v>13s/2of32s/R4s/31s/12x(N6,R2)</v>
      </c>
      <c r="R344" s="534"/>
      <c r="S344" s="537"/>
      <c r="T344" s="537"/>
      <c r="U344" s="537"/>
      <c r="V344" s="537"/>
      <c r="W344" s="537"/>
      <c r="X344" s="537"/>
      <c r="Y344" s="534"/>
      <c r="Z344" s="534"/>
      <c r="AB344" s="537"/>
      <c r="AC344" s="537"/>
      <c r="AD344" s="537"/>
      <c r="AE344" s="537"/>
      <c r="AF344" s="537"/>
      <c r="AG344" s="537"/>
      <c r="AH344" s="537"/>
      <c r="AI344" s="537"/>
    </row>
    <row r="345" spans="2:35" ht="15.75">
      <c r="B345" s="868">
        <v>344</v>
      </c>
      <c r="C345" s="885" t="s">
        <v>238</v>
      </c>
      <c r="D345" s="868"/>
      <c r="E345" s="843" t="s">
        <v>105</v>
      </c>
      <c r="F345" s="823">
        <v>80</v>
      </c>
      <c r="G345" s="824">
        <v>2.5099999999999998</v>
      </c>
      <c r="H345" s="825">
        <v>1</v>
      </c>
      <c r="I345" s="615">
        <v>9.1</v>
      </c>
      <c r="J345" s="616">
        <v>21.9</v>
      </c>
      <c r="K345" s="618">
        <f t="shared" si="53"/>
        <v>0.41552511415525117</v>
      </c>
      <c r="L345" s="712">
        <f t="shared" si="54"/>
        <v>26.165831160503963</v>
      </c>
      <c r="M345" s="758">
        <v>25</v>
      </c>
      <c r="N345" s="764">
        <f t="shared" si="55"/>
        <v>9.5617529880478092</v>
      </c>
      <c r="O345" s="923">
        <f t="shared" si="56"/>
        <v>3.3306690738754696E-14</v>
      </c>
      <c r="P345" s="619">
        <f t="shared" si="58"/>
        <v>7.5961108470058543</v>
      </c>
      <c r="Q345" s="841" t="str">
        <f t="shared" si="57"/>
        <v>13s(N3,R1)</v>
      </c>
      <c r="R345" s="534"/>
      <c r="S345" s="537"/>
      <c r="T345" s="537"/>
      <c r="U345" s="537"/>
      <c r="V345" s="537"/>
      <c r="W345" s="537"/>
      <c r="X345" s="537"/>
      <c r="Y345" s="534"/>
      <c r="Z345" s="534"/>
      <c r="AB345" s="537"/>
      <c r="AC345" s="537"/>
      <c r="AD345" s="537"/>
      <c r="AE345" s="537"/>
      <c r="AF345" s="537"/>
      <c r="AG345" s="537"/>
      <c r="AH345" s="537"/>
      <c r="AI345" s="537"/>
    </row>
    <row r="346" spans="2:35" ht="15.75">
      <c r="B346" s="869">
        <v>345</v>
      </c>
      <c r="C346" s="828" t="s">
        <v>238</v>
      </c>
      <c r="D346" s="869"/>
      <c r="E346" s="846" t="s">
        <v>106</v>
      </c>
      <c r="F346" s="823">
        <v>81</v>
      </c>
      <c r="G346" s="824">
        <v>1.94</v>
      </c>
      <c r="H346" s="825">
        <v>1</v>
      </c>
      <c r="I346" s="609">
        <v>9.1</v>
      </c>
      <c r="J346" s="610">
        <v>21.9</v>
      </c>
      <c r="K346" s="611">
        <f t="shared" si="53"/>
        <v>0.41552511415525117</v>
      </c>
      <c r="L346" s="700">
        <f t="shared" si="54"/>
        <v>25.790740267002807</v>
      </c>
      <c r="M346" s="757">
        <v>25</v>
      </c>
      <c r="N346" s="765">
        <f t="shared" si="55"/>
        <v>12.371134020618557</v>
      </c>
      <c r="O346" s="917">
        <f t="shared" si="56"/>
        <v>0</v>
      </c>
      <c r="P346" s="614">
        <f t="shared" si="58"/>
        <v>5.9052857678523907</v>
      </c>
      <c r="Q346" s="847" t="str">
        <f t="shared" si="57"/>
        <v>13s(N3,R1)</v>
      </c>
      <c r="R346" s="534"/>
      <c r="S346" s="537"/>
      <c r="T346" s="537"/>
      <c r="U346" s="537"/>
      <c r="V346" s="537"/>
      <c r="W346" s="537"/>
      <c r="X346" s="537"/>
      <c r="Y346" s="534"/>
      <c r="Z346" s="534"/>
      <c r="AB346" s="537"/>
      <c r="AC346" s="537"/>
      <c r="AD346" s="537"/>
      <c r="AE346" s="537"/>
      <c r="AF346" s="537"/>
      <c r="AG346" s="537"/>
      <c r="AH346" s="537"/>
      <c r="AI346" s="537"/>
    </row>
    <row r="347" spans="2:35" ht="15.75">
      <c r="B347" s="880">
        <v>346</v>
      </c>
      <c r="C347" s="820" t="s">
        <v>238</v>
      </c>
      <c r="D347" s="880" t="s">
        <v>107</v>
      </c>
      <c r="E347" s="837" t="s">
        <v>104</v>
      </c>
      <c r="F347" s="823">
        <v>80</v>
      </c>
      <c r="G347" s="824">
        <v>6.17</v>
      </c>
      <c r="H347" s="825">
        <v>11</v>
      </c>
      <c r="I347" s="603">
        <v>9.1</v>
      </c>
      <c r="J347" s="604">
        <v>21.9</v>
      </c>
      <c r="K347" s="605">
        <f t="shared" si="53"/>
        <v>0.41552511415525117</v>
      </c>
      <c r="L347" s="697">
        <f t="shared" si="54"/>
        <v>30.475182763684948</v>
      </c>
      <c r="M347" s="756">
        <v>25</v>
      </c>
      <c r="N347" s="763">
        <f t="shared" si="55"/>
        <v>2.2690437601296596</v>
      </c>
      <c r="O347" s="916">
        <f t="shared" si="56"/>
        <v>22.093366646889102</v>
      </c>
      <c r="P347" s="608">
        <f t="shared" si="58"/>
        <v>21.531839215450219</v>
      </c>
      <c r="Q347" s="853" t="str">
        <f>IF(N347&gt;=6,"13s(N3,R1)",(IF(N347&gt;=6,"13s(N3,R1)",IF(N347&gt;=5,"13s/2of32s/R4s(N3,R1)",IF(N347&gt;=4,"13s/2of32s/R4s/31s(N3,R1)",IF(N347&gt;=3,"13s/2of32s/R4s/31s/6x(N6,R1/N3,R2)",IF(N347&gt;=2,"13s/2of32s/R4s/31s/12x(N6,R2)","Unaceptable")))))))</f>
        <v>13s/2of32s/R4s/31s/12x(N6,R2)</v>
      </c>
      <c r="R347" s="534"/>
      <c r="S347" s="537"/>
      <c r="T347" s="537"/>
      <c r="U347" s="537"/>
      <c r="V347" s="537"/>
      <c r="W347" s="537"/>
      <c r="X347" s="537"/>
      <c r="Y347" s="534"/>
      <c r="Z347" s="534"/>
      <c r="AB347" s="537"/>
      <c r="AC347" s="537"/>
      <c r="AD347" s="537"/>
      <c r="AE347" s="537"/>
      <c r="AF347" s="537"/>
      <c r="AG347" s="537"/>
      <c r="AH347" s="537"/>
      <c r="AI347" s="537"/>
    </row>
    <row r="348" spans="2:35" ht="15.75">
      <c r="B348" s="868">
        <v>347</v>
      </c>
      <c r="C348" s="885" t="s">
        <v>238</v>
      </c>
      <c r="D348" s="868"/>
      <c r="E348" s="843" t="s">
        <v>105</v>
      </c>
      <c r="F348" s="823">
        <v>79</v>
      </c>
      <c r="G348" s="824">
        <v>2.73</v>
      </c>
      <c r="H348" s="825">
        <v>1</v>
      </c>
      <c r="I348" s="615">
        <v>9.1</v>
      </c>
      <c r="J348" s="616">
        <v>21.9</v>
      </c>
      <c r="K348" s="618">
        <f t="shared" si="53"/>
        <v>0.41552511415525117</v>
      </c>
      <c r="L348" s="712">
        <f t="shared" si="54"/>
        <v>26.334538410232291</v>
      </c>
      <c r="M348" s="758">
        <v>25</v>
      </c>
      <c r="N348" s="764">
        <f t="shared" si="55"/>
        <v>8.791208791208792</v>
      </c>
      <c r="O348" s="923">
        <f t="shared" si="56"/>
        <v>1.5354384430565915E-11</v>
      </c>
      <c r="P348" s="619">
        <f t="shared" si="58"/>
        <v>8.250824201254078</v>
      </c>
      <c r="Q348" s="841" t="str">
        <f t="shared" si="57"/>
        <v>13s(N3,R1)</v>
      </c>
      <c r="R348" s="534"/>
      <c r="S348" s="537"/>
      <c r="T348" s="537"/>
      <c r="U348" s="537"/>
      <c r="V348" s="537"/>
      <c r="W348" s="537"/>
      <c r="X348" s="537"/>
      <c r="Y348" s="534"/>
      <c r="Z348" s="534"/>
      <c r="AB348" s="537"/>
      <c r="AC348" s="537"/>
      <c r="AD348" s="537"/>
      <c r="AE348" s="537"/>
      <c r="AF348" s="537"/>
      <c r="AG348" s="537"/>
      <c r="AH348" s="537"/>
      <c r="AI348" s="537"/>
    </row>
    <row r="349" spans="2:35" ht="15.75">
      <c r="B349" s="869">
        <v>348</v>
      </c>
      <c r="C349" s="828" t="s">
        <v>238</v>
      </c>
      <c r="D349" s="869"/>
      <c r="E349" s="846" t="s">
        <v>106</v>
      </c>
      <c r="F349" s="823">
        <v>79</v>
      </c>
      <c r="G349" s="824">
        <v>2.0099999999999998</v>
      </c>
      <c r="H349" s="825">
        <v>2</v>
      </c>
      <c r="I349" s="609">
        <v>9.1</v>
      </c>
      <c r="J349" s="610">
        <v>21.9</v>
      </c>
      <c r="K349" s="611">
        <f t="shared" si="53"/>
        <v>0.41552511415525117</v>
      </c>
      <c r="L349" s="700">
        <f t="shared" si="54"/>
        <v>25.831892852054029</v>
      </c>
      <c r="M349" s="757">
        <v>25</v>
      </c>
      <c r="N349" s="765">
        <f t="shared" si="55"/>
        <v>11.442786069651742</v>
      </c>
      <c r="O349" s="917">
        <f t="shared" si="56"/>
        <v>0</v>
      </c>
      <c r="P349" s="614">
        <f t="shared" si="58"/>
        <v>6.353022902524434</v>
      </c>
      <c r="Q349" s="847" t="str">
        <f t="shared" si="57"/>
        <v>13s(N3,R1)</v>
      </c>
      <c r="R349" s="534"/>
      <c r="S349" s="537"/>
      <c r="T349" s="537"/>
      <c r="U349" s="537"/>
      <c r="V349" s="537"/>
      <c r="W349" s="537"/>
      <c r="X349" s="537"/>
      <c r="Y349" s="534"/>
      <c r="Z349" s="534"/>
      <c r="AB349" s="537"/>
      <c r="AC349" s="537"/>
      <c r="AD349" s="537"/>
      <c r="AE349" s="537"/>
      <c r="AF349" s="537"/>
      <c r="AG349" s="537"/>
      <c r="AH349" s="537"/>
      <c r="AI349" s="537"/>
    </row>
    <row r="350" spans="2:35" ht="11.1" customHeight="1">
      <c r="R350" s="534"/>
      <c r="S350" s="537"/>
      <c r="T350" s="537"/>
      <c r="U350" s="537"/>
      <c r="V350" s="537"/>
      <c r="W350" s="537"/>
      <c r="X350" s="537"/>
      <c r="Y350" s="534"/>
      <c r="Z350" s="534"/>
      <c r="AB350" s="537"/>
      <c r="AC350" s="537"/>
      <c r="AD350" s="537"/>
      <c r="AE350" s="537"/>
      <c r="AF350" s="537"/>
      <c r="AG350" s="537"/>
      <c r="AH350" s="537"/>
      <c r="AI350" s="537"/>
    </row>
    <row r="351" spans="2:35" ht="15.75">
      <c r="C351" s="977" t="s">
        <v>258</v>
      </c>
      <c r="D351" s="978"/>
      <c r="E351" s="978"/>
      <c r="F351" s="978"/>
      <c r="G351" s="978"/>
      <c r="H351" s="978"/>
      <c r="I351" s="979"/>
      <c r="R351" s="538"/>
      <c r="S351" s="537"/>
      <c r="T351" s="537"/>
      <c r="U351" s="537"/>
      <c r="V351" s="537"/>
      <c r="W351" s="537"/>
      <c r="X351" s="537"/>
      <c r="Y351" s="534"/>
      <c r="Z351" s="534"/>
      <c r="AB351" s="537"/>
      <c r="AC351" s="537"/>
      <c r="AD351" s="537"/>
      <c r="AE351" s="537"/>
      <c r="AF351" s="537"/>
      <c r="AG351" s="537"/>
      <c r="AH351" s="537"/>
      <c r="AI351" s="537"/>
    </row>
    <row r="352" spans="2:35" ht="15.75">
      <c r="C352" s="539" t="s">
        <v>242</v>
      </c>
      <c r="D352" s="539" t="s">
        <v>250</v>
      </c>
      <c r="E352" s="539" t="s">
        <v>268</v>
      </c>
      <c r="F352" s="980" t="s">
        <v>243</v>
      </c>
      <c r="G352" s="981"/>
      <c r="H352" s="980" t="s">
        <v>244</v>
      </c>
      <c r="I352" s="982"/>
      <c r="R352" s="538"/>
      <c r="S352" s="537"/>
      <c r="T352" s="537"/>
      <c r="U352" s="537"/>
      <c r="V352" s="537"/>
      <c r="W352" s="537"/>
      <c r="X352" s="537"/>
      <c r="Y352" s="534"/>
      <c r="Z352" s="534"/>
      <c r="AB352" s="537"/>
      <c r="AC352" s="537"/>
      <c r="AD352" s="537"/>
      <c r="AE352" s="537"/>
      <c r="AF352" s="537"/>
      <c r="AG352" s="537"/>
      <c r="AH352" s="537"/>
      <c r="AI352" s="537"/>
    </row>
    <row r="353" spans="2:35" ht="15.75">
      <c r="C353" s="540" t="s">
        <v>245</v>
      </c>
      <c r="D353" s="543" t="s">
        <v>251</v>
      </c>
      <c r="E353" s="543" t="s">
        <v>269</v>
      </c>
      <c r="F353" s="983">
        <f>COUNTIF(N2:N349,"&gt;=6")</f>
        <v>146</v>
      </c>
      <c r="G353" s="984"/>
      <c r="H353" s="985">
        <f>(F353*100)/SUM(F353:F358)</f>
        <v>48.829431438127088</v>
      </c>
      <c r="I353" s="986"/>
      <c r="R353" s="538"/>
      <c r="S353" s="537"/>
      <c r="T353" s="537"/>
      <c r="U353" s="537"/>
      <c r="V353" s="537"/>
      <c r="W353" s="537"/>
      <c r="X353" s="537"/>
      <c r="Y353" s="534"/>
      <c r="Z353" s="534"/>
      <c r="AB353" s="537"/>
      <c r="AC353" s="537"/>
      <c r="AD353" s="537"/>
      <c r="AE353" s="537"/>
      <c r="AF353" s="537"/>
      <c r="AG353" s="537"/>
      <c r="AH353" s="537"/>
      <c r="AI353" s="537"/>
    </row>
    <row r="354" spans="2:35" ht="15.75">
      <c r="C354" s="550" t="s">
        <v>260</v>
      </c>
      <c r="D354" s="551" t="s">
        <v>252</v>
      </c>
      <c r="E354" s="908" t="s">
        <v>270</v>
      </c>
      <c r="F354" s="987">
        <f>COUNTIFS(N2:N349,"&lt;6",N2:N349,"&gt;=5")</f>
        <v>37</v>
      </c>
      <c r="G354" s="988"/>
      <c r="H354" s="989">
        <f>(F354*100)/SUM(F353:F358)</f>
        <v>12.374581939799331</v>
      </c>
      <c r="I354" s="990"/>
      <c r="R354" s="538"/>
      <c r="S354" s="537"/>
      <c r="T354" s="537"/>
      <c r="U354" s="537"/>
      <c r="V354" s="537"/>
      <c r="W354" s="537"/>
      <c r="X354" s="537"/>
      <c r="Y354" s="534"/>
      <c r="Z354" s="534"/>
      <c r="AB354" s="537"/>
      <c r="AC354" s="537"/>
      <c r="AD354" s="537"/>
      <c r="AE354" s="537"/>
      <c r="AF354" s="537"/>
      <c r="AG354" s="537"/>
      <c r="AH354" s="537"/>
      <c r="AI354" s="537"/>
    </row>
    <row r="355" spans="2:35" ht="15.75">
      <c r="C355" s="541" t="s">
        <v>261</v>
      </c>
      <c r="D355" s="532" t="s">
        <v>253</v>
      </c>
      <c r="E355" s="532" t="s">
        <v>313</v>
      </c>
      <c r="F355" s="991">
        <f>COUNTIFS(N2:N349,"&lt;5",N2:N349,"&gt;=4")</f>
        <v>58</v>
      </c>
      <c r="G355" s="992"/>
      <c r="H355" s="993">
        <f>(F355*100)/SUM(F353:F358)</f>
        <v>19.397993311036789</v>
      </c>
      <c r="I355" s="994"/>
      <c r="R355" s="538"/>
      <c r="S355" s="537"/>
      <c r="T355" s="537"/>
      <c r="U355" s="537"/>
      <c r="V355" s="537"/>
      <c r="W355" s="537"/>
      <c r="X355" s="537"/>
      <c r="Y355" s="534"/>
      <c r="Z355" s="534"/>
      <c r="AB355" s="537"/>
      <c r="AC355" s="537"/>
      <c r="AD355" s="537"/>
      <c r="AE355" s="537"/>
      <c r="AF355" s="537"/>
      <c r="AG355" s="537"/>
      <c r="AH355" s="537"/>
      <c r="AI355" s="537"/>
    </row>
    <row r="356" spans="2:35" ht="15.75">
      <c r="C356" s="544" t="s">
        <v>262</v>
      </c>
      <c r="D356" s="544" t="s">
        <v>256</v>
      </c>
      <c r="E356" s="544" t="s">
        <v>314</v>
      </c>
      <c r="F356" s="995">
        <f>COUNTIFS(N2:N349,"&lt;4",N2:N349,"&gt;=3")</f>
        <v>29</v>
      </c>
      <c r="G356" s="996"/>
      <c r="H356" s="997">
        <f>(F356*100)/SUM(F353:F358)</f>
        <v>9.6989966555183944</v>
      </c>
      <c r="I356" s="998"/>
      <c r="R356" s="538"/>
      <c r="S356" s="537"/>
      <c r="T356" s="537"/>
      <c r="U356" s="537"/>
      <c r="V356" s="537"/>
      <c r="W356" s="537"/>
      <c r="X356" s="537"/>
      <c r="Y356" s="534"/>
      <c r="Z356" s="534"/>
      <c r="AB356" s="537"/>
      <c r="AC356" s="537"/>
      <c r="AD356" s="537"/>
      <c r="AE356" s="537"/>
      <c r="AF356" s="537"/>
      <c r="AG356" s="537"/>
      <c r="AH356" s="537"/>
      <c r="AI356" s="537"/>
    </row>
    <row r="357" spans="2:35" ht="15.75">
      <c r="C357" s="542" t="s">
        <v>263</v>
      </c>
      <c r="D357" s="542" t="s">
        <v>254</v>
      </c>
      <c r="E357" s="542" t="s">
        <v>315</v>
      </c>
      <c r="F357" s="999">
        <f>COUNTIFS(N2:N349,"&lt;3",N2:N349,"&gt;=2")</f>
        <v>21</v>
      </c>
      <c r="G357" s="1000"/>
      <c r="H357" s="1001">
        <f>(F357*100)/SUM(F353:F358)</f>
        <v>7.023411371237458</v>
      </c>
      <c r="I357" s="1002"/>
      <c r="R357" s="538"/>
      <c r="S357" s="537"/>
      <c r="T357" s="537"/>
      <c r="U357" s="537"/>
      <c r="V357" s="537"/>
      <c r="W357" s="537"/>
      <c r="X357" s="537"/>
      <c r="Y357" s="534"/>
      <c r="Z357" s="534"/>
      <c r="AB357" s="537"/>
      <c r="AC357" s="537"/>
      <c r="AD357" s="537"/>
      <c r="AE357" s="537"/>
      <c r="AF357" s="537"/>
      <c r="AG357" s="537"/>
      <c r="AH357" s="537"/>
      <c r="AI357" s="537"/>
    </row>
    <row r="358" spans="2:35" ht="15.75">
      <c r="C358" s="547" t="s">
        <v>271</v>
      </c>
      <c r="D358" s="547" t="s">
        <v>255</v>
      </c>
      <c r="E358" s="906" t="s">
        <v>316</v>
      </c>
      <c r="F358" s="1006">
        <f>COUNTIF(N3:N349,"&lt;2")</f>
        <v>8</v>
      </c>
      <c r="G358" s="1007"/>
      <c r="H358" s="1004">
        <f>(F358*100)/SUM(F353:F358)</f>
        <v>2.6755852842809364</v>
      </c>
      <c r="I358" s="1005"/>
      <c r="R358" s="538"/>
      <c r="S358" s="537"/>
      <c r="T358" s="537"/>
      <c r="U358" s="537"/>
      <c r="V358" s="537"/>
      <c r="W358" s="537"/>
      <c r="X358" s="537"/>
      <c r="Y358" s="534"/>
      <c r="Z358" s="534"/>
      <c r="AB358" s="537"/>
      <c r="AC358" s="537"/>
      <c r="AD358" s="537"/>
      <c r="AE358" s="537"/>
      <c r="AF358" s="537"/>
      <c r="AG358" s="537"/>
      <c r="AH358" s="537"/>
      <c r="AI358" s="537"/>
    </row>
    <row r="359" spans="2:35" ht="15.75">
      <c r="C359" s="941" t="s">
        <v>272</v>
      </c>
      <c r="D359" s="1008"/>
      <c r="E359" s="1008"/>
      <c r="F359" s="1008"/>
      <c r="G359" s="1008"/>
      <c r="H359" s="1008"/>
      <c r="I359" s="1008"/>
      <c r="R359" s="538"/>
      <c r="S359" s="537"/>
      <c r="T359" s="537"/>
      <c r="U359" s="537"/>
      <c r="V359" s="537"/>
      <c r="W359" s="537"/>
      <c r="X359" s="537"/>
      <c r="Y359" s="534"/>
      <c r="Z359" s="534"/>
      <c r="AB359" s="537"/>
      <c r="AC359" s="537"/>
      <c r="AD359" s="537"/>
      <c r="AE359" s="537"/>
      <c r="AF359" s="537"/>
      <c r="AG359" s="537"/>
      <c r="AH359" s="537"/>
      <c r="AI359" s="537"/>
    </row>
    <row r="360" spans="2:35" ht="15.75">
      <c r="C360" s="944" t="s">
        <v>248</v>
      </c>
      <c r="D360" s="981"/>
      <c r="E360" s="944">
        <f>SUM(F353:F356)</f>
        <v>270</v>
      </c>
      <c r="F360" s="1009"/>
      <c r="G360" s="945"/>
      <c r="H360" s="993">
        <f>SUM(H353:H356)</f>
        <v>90.3010033444816</v>
      </c>
      <c r="I360" s="994"/>
      <c r="R360" s="538"/>
      <c r="S360" s="537"/>
      <c r="T360" s="537"/>
      <c r="U360" s="537"/>
      <c r="V360" s="537"/>
      <c r="W360" s="537"/>
      <c r="X360" s="537"/>
      <c r="Y360" s="534"/>
      <c r="Z360" s="534"/>
      <c r="AB360" s="537"/>
      <c r="AC360" s="537"/>
      <c r="AD360" s="537"/>
      <c r="AE360" s="537"/>
      <c r="AF360" s="537"/>
      <c r="AG360" s="537"/>
      <c r="AH360" s="537"/>
      <c r="AI360" s="537"/>
    </row>
    <row r="361" spans="2:35" ht="15.75">
      <c r="C361" s="942" t="s">
        <v>249</v>
      </c>
      <c r="D361" s="981"/>
      <c r="E361" s="942">
        <f>SUM(F357:F358)</f>
        <v>29</v>
      </c>
      <c r="F361" s="1003"/>
      <c r="G361" s="943"/>
      <c r="H361" s="1004">
        <f>SUM(H357:H358)</f>
        <v>9.6989966555183944</v>
      </c>
      <c r="I361" s="1005"/>
      <c r="R361" s="538"/>
      <c r="S361" s="537"/>
      <c r="T361" s="537"/>
      <c r="U361" s="537"/>
      <c r="V361" s="537"/>
      <c r="W361" s="537"/>
      <c r="X361" s="537"/>
      <c r="Y361" s="534"/>
      <c r="Z361" s="534"/>
      <c r="AB361" s="537"/>
      <c r="AC361" s="537"/>
      <c r="AD361" s="537"/>
      <c r="AE361" s="537"/>
      <c r="AF361" s="537"/>
      <c r="AG361" s="537"/>
      <c r="AH361" s="537"/>
      <c r="AI361" s="537"/>
    </row>
    <row r="362" spans="2:35" ht="15.75">
      <c r="B362" s="530"/>
      <c r="C362" s="530"/>
      <c r="D362" s="530"/>
      <c r="E362" s="530"/>
      <c r="F362" s="530"/>
      <c r="G362" s="530"/>
      <c r="H362" s="530"/>
      <c r="I362" s="530"/>
      <c r="J362" s="530"/>
      <c r="K362" s="530"/>
      <c r="L362" s="530"/>
      <c r="M362" s="530"/>
      <c r="N362" s="530"/>
      <c r="O362" s="530"/>
      <c r="P362" s="530"/>
      <c r="Q362" s="907"/>
      <c r="R362" s="538"/>
      <c r="S362" s="537"/>
      <c r="T362" s="537"/>
      <c r="U362" s="537"/>
      <c r="V362" s="537"/>
      <c r="W362" s="537"/>
      <c r="X362" s="537"/>
      <c r="Y362" s="534"/>
      <c r="Z362" s="534"/>
      <c r="AB362" s="537"/>
      <c r="AC362" s="537"/>
      <c r="AD362" s="537"/>
      <c r="AE362" s="537"/>
      <c r="AF362" s="537"/>
      <c r="AG362" s="537"/>
      <c r="AH362" s="537"/>
      <c r="AI362" s="537"/>
    </row>
    <row r="363" spans="2:35" ht="15.75">
      <c r="B363" s="530"/>
      <c r="C363" s="530"/>
      <c r="D363" s="530"/>
      <c r="E363" s="530"/>
      <c r="F363" s="530"/>
      <c r="G363" s="530"/>
      <c r="H363" s="530"/>
      <c r="I363" s="530"/>
      <c r="J363" s="530"/>
      <c r="K363" s="530"/>
      <c r="L363" s="530"/>
      <c r="M363" s="530"/>
      <c r="N363" s="530"/>
      <c r="O363" s="530"/>
      <c r="P363" s="530"/>
      <c r="Q363" s="907"/>
      <c r="R363" s="538"/>
      <c r="S363" s="537"/>
      <c r="T363" s="537"/>
      <c r="U363" s="537"/>
      <c r="V363" s="537"/>
      <c r="W363" s="537"/>
      <c r="X363" s="537"/>
      <c r="Y363" s="534"/>
      <c r="Z363" s="534"/>
      <c r="AB363" s="537"/>
      <c r="AC363" s="537"/>
      <c r="AD363" s="537"/>
      <c r="AE363" s="537"/>
      <c r="AF363" s="537"/>
      <c r="AG363" s="537"/>
      <c r="AH363" s="537"/>
      <c r="AI363" s="537"/>
    </row>
    <row r="364" spans="2:35" ht="15.75">
      <c r="B364" s="530"/>
      <c r="C364" s="530"/>
      <c r="D364" s="530"/>
      <c r="E364" s="530"/>
      <c r="F364" s="530"/>
      <c r="G364" s="530"/>
      <c r="H364" s="530"/>
      <c r="I364" s="530"/>
      <c r="J364" s="530"/>
      <c r="K364" s="530"/>
      <c r="L364" s="530"/>
      <c r="M364" s="530"/>
      <c r="N364" s="530"/>
      <c r="O364" s="530"/>
      <c r="P364" s="530"/>
      <c r="Q364" s="907"/>
      <c r="R364" s="538"/>
      <c r="S364" s="537"/>
      <c r="T364" s="537"/>
      <c r="U364" s="537"/>
      <c r="V364" s="537"/>
      <c r="W364" s="537"/>
      <c r="X364" s="537"/>
      <c r="Y364" s="534"/>
      <c r="Z364" s="534"/>
      <c r="AB364" s="537"/>
      <c r="AC364" s="537"/>
      <c r="AD364" s="537"/>
      <c r="AE364" s="537"/>
      <c r="AF364" s="537"/>
      <c r="AG364" s="537"/>
      <c r="AH364" s="537"/>
      <c r="AI364" s="537"/>
    </row>
    <row r="365" spans="2:35" ht="15.75">
      <c r="B365" s="530"/>
      <c r="C365" s="530"/>
      <c r="D365" s="530"/>
      <c r="E365" s="530"/>
      <c r="F365" s="530"/>
      <c r="G365" s="530"/>
      <c r="H365" s="530"/>
      <c r="I365" s="530"/>
      <c r="J365" s="530"/>
      <c r="K365" s="530"/>
      <c r="L365" s="530"/>
      <c r="M365" s="530"/>
      <c r="N365" s="530"/>
      <c r="O365" s="530"/>
      <c r="P365" s="530"/>
      <c r="Q365" s="907"/>
      <c r="R365" s="538"/>
      <c r="S365" s="537"/>
      <c r="T365" s="537"/>
      <c r="U365" s="537"/>
      <c r="V365" s="537"/>
      <c r="W365" s="537"/>
      <c r="X365" s="537"/>
      <c r="Y365" s="534"/>
      <c r="Z365" s="534"/>
      <c r="AB365" s="537"/>
      <c r="AC365" s="537"/>
      <c r="AD365" s="537"/>
      <c r="AE365" s="537"/>
      <c r="AF365" s="537"/>
      <c r="AG365" s="537"/>
      <c r="AH365" s="537"/>
      <c r="AI365" s="537"/>
    </row>
    <row r="366" spans="2:35" ht="15.75">
      <c r="B366" s="530"/>
      <c r="C366" s="530"/>
      <c r="D366" s="530"/>
      <c r="E366" s="530"/>
      <c r="F366" s="530"/>
      <c r="G366" s="530"/>
      <c r="H366" s="530"/>
      <c r="I366" s="530"/>
      <c r="J366" s="530"/>
      <c r="K366" s="530"/>
      <c r="L366" s="530"/>
      <c r="M366" s="530"/>
      <c r="N366" s="530"/>
      <c r="O366" s="530"/>
      <c r="P366" s="530"/>
      <c r="Q366" s="907"/>
      <c r="R366" s="538"/>
      <c r="S366" s="537"/>
      <c r="T366" s="537"/>
      <c r="U366" s="537"/>
      <c r="V366" s="537"/>
      <c r="W366" s="537"/>
      <c r="X366" s="537"/>
      <c r="Y366" s="534"/>
      <c r="Z366" s="534"/>
      <c r="AB366" s="537"/>
      <c r="AC366" s="537"/>
      <c r="AD366" s="537"/>
      <c r="AE366" s="537"/>
      <c r="AF366" s="537"/>
      <c r="AG366" s="537"/>
      <c r="AH366" s="537"/>
      <c r="AI366" s="537"/>
    </row>
    <row r="367" spans="2:35" ht="15.75">
      <c r="B367" s="530"/>
      <c r="C367" s="530"/>
      <c r="D367" s="530"/>
      <c r="E367" s="530"/>
      <c r="F367" s="530"/>
      <c r="G367" s="530"/>
      <c r="H367" s="530"/>
      <c r="I367" s="530"/>
      <c r="J367" s="530"/>
      <c r="K367" s="530"/>
      <c r="L367" s="530"/>
      <c r="M367" s="530"/>
      <c r="N367" s="530"/>
      <c r="O367" s="530"/>
      <c r="P367" s="530"/>
      <c r="Q367" s="907"/>
      <c r="R367" s="538"/>
      <c r="S367" s="537"/>
      <c r="T367" s="537"/>
      <c r="U367" s="537"/>
      <c r="V367" s="537"/>
      <c r="W367" s="537"/>
      <c r="X367" s="537"/>
      <c r="Y367" s="534"/>
      <c r="Z367" s="534"/>
      <c r="AB367" s="537"/>
      <c r="AC367" s="537"/>
      <c r="AD367" s="537"/>
      <c r="AE367" s="537"/>
      <c r="AF367" s="537"/>
      <c r="AG367" s="537"/>
      <c r="AH367" s="537"/>
      <c r="AI367" s="537"/>
    </row>
    <row r="368" spans="2:35" ht="15.75">
      <c r="B368" s="530"/>
      <c r="C368" s="530"/>
      <c r="D368" s="530"/>
      <c r="E368" s="530"/>
      <c r="F368" s="530"/>
      <c r="G368" s="530"/>
      <c r="H368" s="530"/>
      <c r="I368" s="530"/>
      <c r="J368" s="530"/>
      <c r="K368" s="530"/>
      <c r="L368" s="530"/>
      <c r="M368" s="530"/>
      <c r="N368" s="530"/>
      <c r="O368" s="530"/>
      <c r="P368" s="530"/>
      <c r="Q368" s="907"/>
      <c r="R368" s="538"/>
      <c r="S368" s="537"/>
      <c r="T368" s="537"/>
      <c r="U368" s="537"/>
      <c r="V368" s="537"/>
      <c r="W368" s="537"/>
      <c r="X368" s="537"/>
      <c r="Y368" s="534"/>
      <c r="Z368" s="534"/>
      <c r="AB368" s="537"/>
      <c r="AC368" s="537"/>
      <c r="AD368" s="537"/>
      <c r="AE368" s="537"/>
      <c r="AF368" s="537"/>
      <c r="AG368" s="537"/>
      <c r="AH368" s="537"/>
      <c r="AI368" s="537"/>
    </row>
    <row r="369" spans="2:35" ht="15.75">
      <c r="B369" s="530"/>
      <c r="C369" s="530"/>
      <c r="D369" s="530"/>
      <c r="E369" s="530"/>
      <c r="F369" s="530"/>
      <c r="G369" s="530"/>
      <c r="H369" s="530"/>
      <c r="I369" s="530"/>
      <c r="J369" s="530"/>
      <c r="K369" s="530"/>
      <c r="L369" s="530"/>
      <c r="M369" s="530"/>
      <c r="N369" s="530"/>
      <c r="O369" s="530"/>
      <c r="P369" s="530"/>
      <c r="Q369" s="907"/>
      <c r="R369" s="538"/>
      <c r="S369" s="537"/>
      <c r="T369" s="537"/>
      <c r="U369" s="537"/>
      <c r="V369" s="537"/>
      <c r="W369" s="537"/>
      <c r="X369" s="537"/>
      <c r="Y369" s="534"/>
      <c r="Z369" s="534"/>
      <c r="AB369" s="537"/>
      <c r="AC369" s="537"/>
      <c r="AD369" s="537"/>
      <c r="AE369" s="537"/>
      <c r="AF369" s="537"/>
      <c r="AG369" s="537"/>
      <c r="AH369" s="537"/>
      <c r="AI369" s="537"/>
    </row>
    <row r="370" spans="2:35" ht="15.75">
      <c r="B370" s="530"/>
      <c r="C370" s="530"/>
      <c r="D370" s="530"/>
      <c r="E370" s="530"/>
      <c r="F370" s="530"/>
      <c r="G370" s="530"/>
      <c r="H370" s="530"/>
      <c r="I370" s="530"/>
      <c r="J370" s="530"/>
      <c r="K370" s="530"/>
      <c r="L370" s="530"/>
      <c r="M370" s="530"/>
      <c r="N370" s="530"/>
      <c r="O370" s="530"/>
      <c r="P370" s="530"/>
      <c r="Q370" s="907"/>
      <c r="R370" s="538"/>
      <c r="X370" s="534"/>
      <c r="Y370" s="534"/>
      <c r="Z370" s="534"/>
      <c r="AB370" s="537"/>
      <c r="AC370" s="537"/>
      <c r="AD370" s="537"/>
      <c r="AE370" s="537"/>
      <c r="AF370" s="537"/>
      <c r="AG370" s="537"/>
      <c r="AH370" s="537"/>
      <c r="AI370" s="537"/>
    </row>
    <row r="371" spans="2:35" ht="15.75">
      <c r="B371" s="530"/>
      <c r="C371" s="530"/>
      <c r="D371" s="530"/>
      <c r="E371" s="530"/>
      <c r="F371" s="530"/>
      <c r="G371" s="530"/>
      <c r="H371" s="530"/>
      <c r="I371" s="530"/>
      <c r="J371" s="530"/>
      <c r="K371" s="530"/>
      <c r="L371" s="530"/>
      <c r="M371" s="530"/>
      <c r="N371" s="530"/>
      <c r="O371" s="530"/>
      <c r="P371" s="530"/>
      <c r="Q371" s="907"/>
      <c r="R371" s="538"/>
      <c r="X371" s="534"/>
      <c r="Y371" s="534"/>
      <c r="Z371" s="534"/>
      <c r="AB371" s="537"/>
      <c r="AC371" s="537"/>
      <c r="AD371" s="537"/>
      <c r="AE371" s="537"/>
      <c r="AF371" s="537"/>
      <c r="AG371" s="537"/>
      <c r="AH371" s="537"/>
      <c r="AI371" s="537"/>
    </row>
    <row r="372" spans="2:35" ht="15.75">
      <c r="B372" s="530"/>
      <c r="C372" s="530"/>
      <c r="D372" s="530"/>
      <c r="E372" s="530"/>
      <c r="F372" s="530"/>
      <c r="G372" s="530"/>
      <c r="H372" s="530"/>
      <c r="I372" s="530"/>
      <c r="J372" s="530"/>
      <c r="K372" s="530"/>
      <c r="L372" s="530"/>
      <c r="M372" s="530"/>
      <c r="N372" s="530"/>
      <c r="O372" s="530"/>
      <c r="P372" s="530"/>
      <c r="Q372" s="907"/>
      <c r="R372" s="538"/>
      <c r="X372" s="534"/>
      <c r="Y372" s="534"/>
      <c r="Z372" s="534"/>
      <c r="AB372" s="537"/>
      <c r="AC372" s="537"/>
      <c r="AD372" s="537"/>
      <c r="AE372" s="537"/>
      <c r="AF372" s="537"/>
      <c r="AG372" s="537"/>
      <c r="AH372" s="537"/>
      <c r="AI372" s="537"/>
    </row>
    <row r="373" spans="2:35" ht="15.75">
      <c r="B373" s="530"/>
      <c r="C373" s="530"/>
      <c r="D373" s="530"/>
      <c r="E373" s="530"/>
      <c r="F373" s="530"/>
      <c r="G373" s="530"/>
      <c r="H373" s="530"/>
      <c r="I373" s="530"/>
      <c r="J373" s="530"/>
      <c r="K373" s="530"/>
      <c r="L373" s="530"/>
      <c r="M373" s="530"/>
      <c r="N373" s="530"/>
      <c r="O373" s="530"/>
      <c r="P373" s="530"/>
      <c r="Q373" s="907"/>
      <c r="R373" s="538"/>
      <c r="X373" s="534"/>
      <c r="Y373" s="534"/>
      <c r="Z373" s="534"/>
      <c r="AB373" s="537"/>
      <c r="AC373" s="537"/>
      <c r="AD373" s="537"/>
      <c r="AE373" s="537"/>
      <c r="AF373" s="537"/>
      <c r="AG373" s="537"/>
      <c r="AH373" s="537"/>
      <c r="AI373" s="537"/>
    </row>
    <row r="374" spans="2:35" ht="15.75">
      <c r="B374" s="530"/>
      <c r="C374" s="530"/>
      <c r="D374" s="530"/>
      <c r="E374" s="530"/>
      <c r="F374" s="530"/>
      <c r="G374" s="530"/>
      <c r="H374" s="530"/>
      <c r="I374" s="530"/>
      <c r="J374" s="530"/>
      <c r="K374" s="530"/>
      <c r="L374" s="530"/>
      <c r="M374" s="530"/>
      <c r="N374" s="530"/>
      <c r="O374" s="530"/>
      <c r="P374" s="530"/>
      <c r="Q374" s="907"/>
      <c r="R374" s="538"/>
      <c r="X374" s="534"/>
      <c r="Y374" s="534"/>
      <c r="Z374" s="534"/>
      <c r="AB374" s="537"/>
      <c r="AC374" s="537"/>
      <c r="AD374" s="537"/>
      <c r="AE374" s="537"/>
      <c r="AF374" s="537"/>
      <c r="AG374" s="537"/>
      <c r="AH374" s="537"/>
      <c r="AI374" s="537"/>
    </row>
    <row r="375" spans="2:35" ht="15.75">
      <c r="B375" s="530"/>
      <c r="C375" s="530"/>
      <c r="D375" s="530"/>
      <c r="E375" s="530"/>
      <c r="F375" s="530"/>
      <c r="G375" s="530"/>
      <c r="H375" s="530"/>
      <c r="I375" s="530"/>
      <c r="J375" s="530"/>
      <c r="K375" s="530"/>
      <c r="L375" s="530"/>
      <c r="M375" s="530"/>
      <c r="N375" s="530"/>
      <c r="O375" s="530"/>
      <c r="P375" s="530"/>
      <c r="Q375" s="907"/>
      <c r="R375" s="538"/>
      <c r="X375" s="534"/>
      <c r="Y375" s="534"/>
      <c r="Z375" s="534"/>
      <c r="AB375" s="537"/>
      <c r="AC375" s="537"/>
      <c r="AD375" s="537"/>
      <c r="AE375" s="537"/>
      <c r="AF375" s="537"/>
      <c r="AG375" s="537"/>
      <c r="AH375" s="537"/>
      <c r="AI375" s="537"/>
    </row>
    <row r="376" spans="2:35" ht="15.75">
      <c r="B376" s="530"/>
      <c r="C376" s="530"/>
      <c r="D376" s="530"/>
      <c r="E376" s="530"/>
      <c r="F376" s="530"/>
      <c r="G376" s="530"/>
      <c r="H376" s="530"/>
      <c r="I376" s="530"/>
      <c r="J376" s="530"/>
      <c r="K376" s="530"/>
      <c r="L376" s="530"/>
      <c r="M376" s="530"/>
      <c r="N376" s="530"/>
      <c r="O376" s="530"/>
      <c r="P376" s="530"/>
      <c r="Q376" s="907"/>
      <c r="R376" s="538"/>
      <c r="X376" s="534"/>
      <c r="Y376" s="534"/>
      <c r="Z376" s="534"/>
      <c r="AB376" s="537"/>
      <c r="AC376" s="537"/>
      <c r="AD376" s="537"/>
      <c r="AE376" s="537"/>
      <c r="AF376" s="537"/>
      <c r="AG376" s="537"/>
      <c r="AH376" s="537"/>
      <c r="AI376" s="537"/>
    </row>
    <row r="377" spans="2:35" ht="15.75">
      <c r="B377" s="530"/>
      <c r="C377" s="530"/>
      <c r="D377" s="530"/>
      <c r="E377" s="530"/>
      <c r="F377" s="530"/>
      <c r="G377" s="530"/>
      <c r="H377" s="530"/>
      <c r="I377" s="530"/>
      <c r="J377" s="530"/>
      <c r="K377" s="530"/>
      <c r="L377" s="530"/>
      <c r="M377" s="530"/>
      <c r="N377" s="530"/>
      <c r="O377" s="530"/>
      <c r="P377" s="530"/>
      <c r="Q377" s="907"/>
      <c r="R377" s="538"/>
      <c r="X377" s="534"/>
      <c r="Y377" s="534"/>
      <c r="Z377" s="534"/>
      <c r="AB377" s="537"/>
      <c r="AC377" s="537"/>
      <c r="AD377" s="537"/>
      <c r="AE377" s="537"/>
      <c r="AF377" s="537"/>
      <c r="AG377" s="537"/>
      <c r="AH377" s="537"/>
      <c r="AI377" s="537"/>
    </row>
    <row r="378" spans="2:35" ht="15.75">
      <c r="B378" s="530"/>
      <c r="C378" s="530"/>
      <c r="D378" s="530"/>
      <c r="E378" s="530"/>
      <c r="F378" s="530"/>
      <c r="G378" s="530"/>
      <c r="H378" s="530"/>
      <c r="I378" s="530"/>
      <c r="J378" s="530"/>
      <c r="K378" s="530"/>
      <c r="L378" s="530"/>
      <c r="M378" s="530"/>
      <c r="N378" s="530"/>
      <c r="O378" s="530"/>
      <c r="P378" s="530"/>
      <c r="Q378" s="907"/>
      <c r="R378" s="538"/>
      <c r="X378" s="534"/>
      <c r="Y378" s="534"/>
      <c r="Z378" s="534"/>
      <c r="AB378" s="537"/>
      <c r="AC378" s="537"/>
      <c r="AD378" s="537"/>
      <c r="AE378" s="537"/>
      <c r="AF378" s="537"/>
      <c r="AG378" s="537"/>
      <c r="AH378" s="537"/>
      <c r="AI378" s="537"/>
    </row>
    <row r="379" spans="2:35" ht="15.75">
      <c r="B379" s="530"/>
      <c r="C379" s="530"/>
      <c r="D379" s="530"/>
      <c r="E379" s="530"/>
      <c r="F379" s="530"/>
      <c r="G379" s="530"/>
      <c r="H379" s="530"/>
      <c r="I379" s="530"/>
      <c r="J379" s="530"/>
      <c r="K379" s="530"/>
      <c r="L379" s="530"/>
      <c r="M379" s="530"/>
      <c r="N379" s="530"/>
      <c r="O379" s="530"/>
      <c r="P379" s="530"/>
      <c r="Q379" s="907"/>
      <c r="R379" s="538"/>
      <c r="X379" s="534"/>
      <c r="Y379" s="534"/>
      <c r="Z379" s="534"/>
      <c r="AB379" s="537"/>
      <c r="AC379" s="537"/>
      <c r="AD379" s="537"/>
      <c r="AE379" s="537"/>
      <c r="AF379" s="537"/>
      <c r="AG379" s="537"/>
      <c r="AH379" s="537"/>
      <c r="AI379" s="537"/>
    </row>
    <row r="380" spans="2:35" ht="15.75">
      <c r="B380" s="530"/>
      <c r="C380" s="530"/>
      <c r="D380" s="530"/>
      <c r="E380" s="530"/>
      <c r="F380" s="530"/>
      <c r="G380" s="530"/>
      <c r="H380" s="530"/>
      <c r="I380" s="530"/>
      <c r="J380" s="530"/>
      <c r="K380" s="530"/>
      <c r="L380" s="530"/>
      <c r="M380" s="530"/>
      <c r="N380" s="530"/>
      <c r="O380" s="530"/>
      <c r="P380" s="530"/>
      <c r="Q380" s="907"/>
      <c r="R380" s="538"/>
      <c r="X380" s="534"/>
      <c r="Y380" s="534"/>
      <c r="Z380" s="534"/>
      <c r="AB380" s="537"/>
      <c r="AC380" s="537"/>
      <c r="AD380" s="537"/>
      <c r="AE380" s="537"/>
      <c r="AF380" s="537"/>
      <c r="AG380" s="537"/>
      <c r="AH380" s="537"/>
      <c r="AI380" s="537"/>
    </row>
    <row r="381" spans="2:35" ht="15.75">
      <c r="B381" s="530"/>
      <c r="C381" s="530"/>
      <c r="D381" s="530"/>
      <c r="E381" s="530"/>
      <c r="F381" s="530"/>
      <c r="G381" s="530"/>
      <c r="H381" s="530"/>
      <c r="I381" s="530"/>
      <c r="J381" s="530"/>
      <c r="K381" s="530"/>
      <c r="L381" s="530"/>
      <c r="M381" s="530"/>
      <c r="N381" s="530"/>
      <c r="O381" s="530"/>
      <c r="P381" s="530"/>
      <c r="Q381" s="907"/>
      <c r="R381" s="538"/>
      <c r="X381" s="534"/>
      <c r="Y381" s="534"/>
      <c r="Z381" s="534"/>
      <c r="AB381" s="537"/>
      <c r="AC381" s="537"/>
      <c r="AD381" s="537"/>
      <c r="AE381" s="537"/>
      <c r="AF381" s="537"/>
      <c r="AG381" s="537"/>
      <c r="AH381" s="537"/>
      <c r="AI381" s="537"/>
    </row>
    <row r="382" spans="2:35" ht="15.75">
      <c r="B382" s="530"/>
      <c r="C382" s="530"/>
      <c r="D382" s="530"/>
      <c r="E382" s="530"/>
      <c r="F382" s="530"/>
      <c r="G382" s="530"/>
      <c r="H382" s="530"/>
      <c r="I382" s="530"/>
      <c r="J382" s="530"/>
      <c r="K382" s="530"/>
      <c r="L382" s="530"/>
      <c r="M382" s="530"/>
      <c r="N382" s="530"/>
      <c r="O382" s="530"/>
      <c r="P382" s="530"/>
      <c r="Q382" s="907"/>
      <c r="R382" s="538"/>
      <c r="X382" s="534"/>
      <c r="Y382" s="534"/>
      <c r="Z382" s="534"/>
      <c r="AB382" s="537"/>
      <c r="AC382" s="537"/>
      <c r="AD382" s="537"/>
      <c r="AE382" s="537"/>
      <c r="AF382" s="537"/>
      <c r="AG382" s="537"/>
      <c r="AH382" s="537"/>
      <c r="AI382" s="537"/>
    </row>
    <row r="383" spans="2:35" ht="15.75">
      <c r="B383" s="530"/>
      <c r="C383" s="530"/>
      <c r="D383" s="530"/>
      <c r="E383" s="530"/>
      <c r="F383" s="530"/>
      <c r="G383" s="530"/>
      <c r="H383" s="530"/>
      <c r="I383" s="530"/>
      <c r="J383" s="530"/>
      <c r="K383" s="530"/>
      <c r="L383" s="530"/>
      <c r="M383" s="530"/>
      <c r="N383" s="530"/>
      <c r="O383" s="530"/>
      <c r="P383" s="530"/>
      <c r="Q383" s="907"/>
      <c r="R383" s="538"/>
      <c r="X383" s="534"/>
      <c r="Y383" s="534"/>
      <c r="Z383" s="534"/>
      <c r="AB383" s="537"/>
      <c r="AC383" s="537"/>
      <c r="AD383" s="537"/>
      <c r="AE383" s="537"/>
      <c r="AF383" s="537"/>
      <c r="AG383" s="537"/>
      <c r="AH383" s="537"/>
      <c r="AI383" s="537"/>
    </row>
    <row r="384" spans="2:35" ht="15.75">
      <c r="B384" s="530"/>
      <c r="C384" s="530"/>
      <c r="D384" s="530"/>
      <c r="E384" s="530"/>
      <c r="F384" s="530"/>
      <c r="G384" s="530"/>
      <c r="H384" s="530"/>
      <c r="I384" s="530"/>
      <c r="J384" s="530"/>
      <c r="K384" s="530"/>
      <c r="L384" s="530"/>
      <c r="M384" s="530"/>
      <c r="N384" s="530"/>
      <c r="O384" s="530"/>
      <c r="P384" s="530"/>
      <c r="Q384" s="907"/>
      <c r="R384" s="538"/>
      <c r="X384" s="534"/>
      <c r="Y384" s="534"/>
      <c r="Z384" s="534"/>
      <c r="AB384" s="537"/>
      <c r="AC384" s="537"/>
      <c r="AD384" s="537"/>
      <c r="AE384" s="537"/>
      <c r="AF384" s="537"/>
      <c r="AG384" s="537"/>
      <c r="AH384" s="537"/>
      <c r="AI384" s="537"/>
    </row>
    <row r="385" spans="2:35" ht="15.75">
      <c r="B385" s="530"/>
      <c r="C385" s="530"/>
      <c r="D385" s="530"/>
      <c r="E385" s="530"/>
      <c r="F385" s="530"/>
      <c r="G385" s="530"/>
      <c r="H385" s="530"/>
      <c r="I385" s="530"/>
      <c r="J385" s="530"/>
      <c r="K385" s="530"/>
      <c r="L385" s="530"/>
      <c r="M385" s="530"/>
      <c r="N385" s="530"/>
      <c r="O385" s="530"/>
      <c r="P385" s="530"/>
      <c r="Q385" s="907"/>
      <c r="R385" s="538"/>
      <c r="X385" s="534"/>
      <c r="Y385" s="534"/>
      <c r="Z385" s="534"/>
      <c r="AB385" s="537"/>
      <c r="AC385" s="537"/>
      <c r="AD385" s="537"/>
      <c r="AE385" s="537"/>
      <c r="AF385" s="537"/>
      <c r="AG385" s="537"/>
      <c r="AH385" s="537"/>
      <c r="AI385" s="537"/>
    </row>
    <row r="386" spans="2:35" ht="15.75">
      <c r="B386" s="530"/>
      <c r="C386" s="530"/>
      <c r="D386" s="530"/>
      <c r="E386" s="530"/>
      <c r="F386" s="530"/>
      <c r="G386" s="530"/>
      <c r="H386" s="530"/>
      <c r="I386" s="530"/>
      <c r="J386" s="530"/>
      <c r="K386" s="530"/>
      <c r="L386" s="530"/>
      <c r="M386" s="530"/>
      <c r="N386" s="530"/>
      <c r="O386" s="530"/>
      <c r="P386" s="530"/>
      <c r="Q386" s="907"/>
      <c r="R386" s="538"/>
      <c r="X386" s="534"/>
      <c r="Y386" s="534"/>
      <c r="Z386" s="534"/>
      <c r="AB386" s="537"/>
      <c r="AC386" s="537"/>
      <c r="AD386" s="537"/>
      <c r="AE386" s="537"/>
      <c r="AF386" s="537"/>
      <c r="AG386" s="537"/>
      <c r="AH386" s="537"/>
      <c r="AI386" s="537"/>
    </row>
    <row r="387" spans="2:35" ht="15.75">
      <c r="B387" s="530"/>
      <c r="C387" s="530"/>
      <c r="D387" s="530"/>
      <c r="E387" s="530"/>
      <c r="F387" s="530"/>
      <c r="G387" s="530"/>
      <c r="H387" s="530"/>
      <c r="I387" s="530"/>
      <c r="J387" s="530"/>
      <c r="K387" s="530"/>
      <c r="L387" s="530"/>
      <c r="M387" s="530"/>
      <c r="N387" s="530"/>
      <c r="O387" s="530"/>
      <c r="P387" s="530"/>
      <c r="Q387" s="907"/>
      <c r="R387" s="538"/>
      <c r="X387" s="534"/>
      <c r="Y387" s="534"/>
      <c r="Z387" s="534"/>
      <c r="AB387" s="537"/>
      <c r="AC387" s="537"/>
      <c r="AD387" s="537"/>
      <c r="AE387" s="537"/>
      <c r="AF387" s="537"/>
      <c r="AG387" s="537"/>
      <c r="AH387" s="537"/>
      <c r="AI387" s="537"/>
    </row>
    <row r="388" spans="2:35" ht="15.75">
      <c r="B388" s="530"/>
      <c r="C388" s="530"/>
      <c r="D388" s="530"/>
      <c r="E388" s="530"/>
      <c r="F388" s="530"/>
      <c r="G388" s="530"/>
      <c r="H388" s="530"/>
      <c r="I388" s="530"/>
      <c r="J388" s="530"/>
      <c r="K388" s="530"/>
      <c r="L388" s="530"/>
      <c r="M388" s="530"/>
      <c r="N388" s="530"/>
      <c r="O388" s="530"/>
      <c r="P388" s="530"/>
      <c r="Q388" s="907"/>
      <c r="R388" s="538"/>
      <c r="X388" s="534"/>
      <c r="Y388" s="534"/>
      <c r="Z388" s="534"/>
      <c r="AB388" s="537"/>
      <c r="AC388" s="537"/>
      <c r="AD388" s="537"/>
      <c r="AE388" s="537"/>
      <c r="AF388" s="537"/>
      <c r="AG388" s="537"/>
      <c r="AH388" s="537"/>
      <c r="AI388" s="537"/>
    </row>
    <row r="389" spans="2:35" ht="15.75">
      <c r="B389" s="530"/>
      <c r="C389" s="530"/>
      <c r="D389" s="530"/>
      <c r="E389" s="530"/>
      <c r="F389" s="530"/>
      <c r="G389" s="530"/>
      <c r="H389" s="530"/>
      <c r="I389" s="530"/>
      <c r="J389" s="530"/>
      <c r="K389" s="530"/>
      <c r="L389" s="530"/>
      <c r="M389" s="530"/>
      <c r="N389" s="530"/>
      <c r="O389" s="530"/>
      <c r="P389" s="530"/>
      <c r="Q389" s="907"/>
      <c r="R389" s="538"/>
      <c r="X389" s="534"/>
      <c r="Y389" s="534"/>
      <c r="Z389" s="534"/>
      <c r="AB389" s="537"/>
      <c r="AC389" s="537"/>
      <c r="AD389" s="537"/>
      <c r="AE389" s="537"/>
      <c r="AF389" s="537"/>
      <c r="AG389" s="537"/>
      <c r="AH389" s="537"/>
      <c r="AI389" s="537"/>
    </row>
    <row r="390" spans="2:35" ht="15.75">
      <c r="B390" s="530"/>
      <c r="C390" s="530"/>
      <c r="D390" s="530"/>
      <c r="E390" s="530"/>
      <c r="F390" s="530"/>
      <c r="G390" s="530"/>
      <c r="H390" s="530"/>
      <c r="I390" s="530"/>
      <c r="J390" s="530"/>
      <c r="K390" s="530"/>
      <c r="L390" s="530"/>
      <c r="M390" s="530"/>
      <c r="N390" s="530"/>
      <c r="O390" s="530"/>
      <c r="P390" s="530"/>
      <c r="Q390" s="907"/>
      <c r="R390" s="538"/>
      <c r="X390" s="534"/>
      <c r="Y390" s="534"/>
      <c r="Z390" s="534"/>
      <c r="AB390" s="537"/>
      <c r="AC390" s="537"/>
      <c r="AD390" s="537"/>
      <c r="AE390" s="537"/>
      <c r="AF390" s="537"/>
      <c r="AG390" s="537"/>
      <c r="AH390" s="537"/>
      <c r="AI390" s="537"/>
    </row>
    <row r="391" spans="2:35" ht="15.75">
      <c r="B391" s="530"/>
      <c r="C391" s="530"/>
      <c r="D391" s="530"/>
      <c r="E391" s="530"/>
      <c r="F391" s="530"/>
      <c r="G391" s="530"/>
      <c r="H391" s="530"/>
      <c r="I391" s="530"/>
      <c r="J391" s="530"/>
      <c r="K391" s="530"/>
      <c r="L391" s="530"/>
      <c r="M391" s="530"/>
      <c r="N391" s="530"/>
      <c r="O391" s="530"/>
      <c r="P391" s="530"/>
      <c r="Q391" s="907"/>
      <c r="R391" s="538"/>
      <c r="X391" s="534"/>
      <c r="Y391" s="534"/>
      <c r="Z391" s="534"/>
      <c r="AB391" s="537"/>
      <c r="AC391" s="537"/>
      <c r="AD391" s="537"/>
      <c r="AE391" s="537"/>
      <c r="AF391" s="537"/>
      <c r="AG391" s="537"/>
      <c r="AH391" s="537"/>
      <c r="AI391" s="537"/>
    </row>
    <row r="392" spans="2:35" ht="15.75">
      <c r="R392" s="538"/>
      <c r="X392" s="534"/>
      <c r="Y392" s="534"/>
      <c r="Z392" s="534"/>
      <c r="AB392" s="537"/>
      <c r="AC392" s="537"/>
      <c r="AD392" s="537"/>
      <c r="AE392" s="537"/>
      <c r="AF392" s="537"/>
      <c r="AG392" s="537"/>
      <c r="AH392" s="537"/>
      <c r="AI392" s="537"/>
    </row>
    <row r="393" spans="2:35" ht="15.75">
      <c r="R393" s="538"/>
      <c r="X393" s="534"/>
      <c r="Y393" s="534"/>
      <c r="Z393" s="534"/>
      <c r="AB393" s="537"/>
      <c r="AC393" s="537"/>
      <c r="AD393" s="537"/>
      <c r="AE393" s="537"/>
      <c r="AF393" s="537"/>
      <c r="AG393" s="537"/>
      <c r="AH393" s="537"/>
      <c r="AI393" s="537"/>
    </row>
    <row r="394" spans="2:35" ht="15.75">
      <c r="R394" s="538"/>
      <c r="X394" s="534"/>
      <c r="Y394" s="534"/>
      <c r="Z394" s="534"/>
      <c r="AB394" s="537"/>
      <c r="AC394" s="537"/>
      <c r="AD394" s="537"/>
      <c r="AE394" s="537"/>
      <c r="AF394" s="537"/>
      <c r="AG394" s="537"/>
      <c r="AH394" s="537"/>
      <c r="AI394" s="537"/>
    </row>
    <row r="395" spans="2:35" ht="15.75">
      <c r="R395" s="538"/>
      <c r="X395" s="534"/>
      <c r="Y395" s="534"/>
      <c r="Z395" s="534"/>
      <c r="AB395" s="537"/>
      <c r="AC395" s="537"/>
      <c r="AD395" s="537"/>
      <c r="AE395" s="537"/>
      <c r="AF395" s="537"/>
      <c r="AG395" s="537"/>
      <c r="AH395" s="537"/>
      <c r="AI395" s="537"/>
    </row>
    <row r="396" spans="2:35" ht="15.75">
      <c r="R396" s="538"/>
      <c r="X396" s="534"/>
      <c r="Y396" s="534"/>
      <c r="Z396" s="534"/>
      <c r="AB396" s="537"/>
      <c r="AC396" s="537"/>
      <c r="AD396" s="537"/>
      <c r="AE396" s="537"/>
      <c r="AF396" s="537"/>
      <c r="AG396" s="537"/>
      <c r="AH396" s="537"/>
      <c r="AI396" s="537"/>
    </row>
    <row r="397" spans="2:35" ht="15.75">
      <c r="R397" s="538"/>
      <c r="X397" s="534"/>
      <c r="Y397" s="534"/>
      <c r="Z397" s="534"/>
      <c r="AB397" s="537"/>
      <c r="AC397" s="537"/>
      <c r="AD397" s="537"/>
      <c r="AE397" s="537"/>
      <c r="AF397" s="537"/>
      <c r="AG397" s="537"/>
      <c r="AH397" s="537"/>
      <c r="AI397" s="537"/>
    </row>
    <row r="398" spans="2:35" ht="15.75">
      <c r="B398" s="530"/>
      <c r="C398" s="530"/>
      <c r="D398" s="530"/>
      <c r="E398" s="530"/>
      <c r="F398" s="530"/>
      <c r="G398" s="530"/>
      <c r="H398" s="530"/>
      <c r="I398" s="530"/>
      <c r="J398" s="530"/>
      <c r="K398" s="530"/>
      <c r="L398" s="530"/>
      <c r="M398" s="530"/>
      <c r="N398" s="530"/>
      <c r="O398" s="530"/>
      <c r="P398" s="530"/>
      <c r="Q398" s="907"/>
      <c r="R398" s="538"/>
      <c r="X398" s="534"/>
      <c r="Y398" s="534"/>
      <c r="Z398" s="534"/>
      <c r="AB398" s="537"/>
      <c r="AC398" s="537"/>
      <c r="AD398" s="537"/>
      <c r="AE398" s="537"/>
      <c r="AF398" s="537"/>
      <c r="AG398" s="537"/>
      <c r="AH398" s="537"/>
      <c r="AI398" s="537"/>
    </row>
    <row r="399" spans="2:35" ht="15.75">
      <c r="B399" s="530"/>
      <c r="C399" s="530"/>
      <c r="D399" s="530"/>
      <c r="E399" s="530"/>
      <c r="F399" s="530"/>
      <c r="G399" s="530"/>
      <c r="H399" s="530"/>
      <c r="I399" s="530"/>
      <c r="J399" s="530"/>
      <c r="K399" s="530"/>
      <c r="L399" s="530"/>
      <c r="M399" s="530"/>
      <c r="N399" s="530"/>
      <c r="O399" s="530"/>
      <c r="P399" s="530"/>
      <c r="Q399" s="907"/>
      <c r="R399" s="538"/>
      <c r="X399" s="534"/>
      <c r="Y399" s="534"/>
      <c r="Z399" s="534"/>
      <c r="AB399" s="537"/>
      <c r="AC399" s="537"/>
      <c r="AD399" s="537"/>
      <c r="AE399" s="537"/>
      <c r="AF399" s="537"/>
      <c r="AG399" s="537"/>
      <c r="AH399" s="537"/>
      <c r="AI399" s="537"/>
    </row>
    <row r="400" spans="2:35" ht="15.75">
      <c r="B400" s="530"/>
      <c r="C400" s="530"/>
      <c r="D400" s="530"/>
      <c r="E400" s="530"/>
      <c r="F400" s="530"/>
      <c r="G400" s="530"/>
      <c r="H400" s="530"/>
      <c r="I400" s="530"/>
      <c r="J400" s="530"/>
      <c r="K400" s="530"/>
      <c r="L400" s="530"/>
      <c r="M400" s="530"/>
      <c r="N400" s="530"/>
      <c r="O400" s="530"/>
      <c r="P400" s="530"/>
      <c r="Q400" s="907"/>
      <c r="R400" s="538"/>
      <c r="S400" s="537"/>
      <c r="T400" s="537"/>
      <c r="U400" s="537"/>
      <c r="V400" s="537"/>
      <c r="W400" s="537"/>
      <c r="X400" s="537"/>
      <c r="Y400" s="537"/>
      <c r="Z400" s="534"/>
      <c r="AB400" s="537"/>
      <c r="AC400" s="537"/>
      <c r="AD400" s="537"/>
      <c r="AE400" s="537"/>
      <c r="AF400" s="537"/>
      <c r="AG400" s="537"/>
      <c r="AH400" s="537"/>
      <c r="AI400" s="537"/>
    </row>
    <row r="401" spans="2:35" ht="15.75">
      <c r="B401" s="530"/>
      <c r="C401" s="530"/>
      <c r="D401" s="530"/>
      <c r="E401" s="530"/>
      <c r="F401" s="530"/>
      <c r="G401" s="530"/>
      <c r="H401" s="530"/>
      <c r="I401" s="530"/>
      <c r="J401" s="530"/>
      <c r="K401" s="530"/>
      <c r="L401" s="530"/>
      <c r="M401" s="530"/>
      <c r="N401" s="530"/>
      <c r="O401" s="530"/>
      <c r="P401" s="530"/>
      <c r="Q401" s="907"/>
      <c r="R401" s="538"/>
      <c r="S401" s="537"/>
      <c r="T401" s="537"/>
      <c r="U401" s="537"/>
      <c r="V401" s="537"/>
      <c r="W401" s="537"/>
      <c r="X401" s="537"/>
      <c r="Y401" s="537"/>
      <c r="Z401" s="534"/>
      <c r="AB401" s="537"/>
      <c r="AC401" s="537"/>
      <c r="AD401" s="537"/>
      <c r="AE401" s="537"/>
      <c r="AF401" s="537"/>
      <c r="AG401" s="537"/>
      <c r="AH401" s="537"/>
      <c r="AI401" s="537"/>
    </row>
    <row r="402" spans="2:35" ht="15.75">
      <c r="B402" s="530"/>
      <c r="C402" s="530"/>
      <c r="D402" s="530"/>
      <c r="E402" s="530"/>
      <c r="F402" s="530"/>
      <c r="G402" s="530"/>
      <c r="H402" s="530"/>
      <c r="I402" s="530"/>
      <c r="J402" s="530"/>
      <c r="K402" s="530"/>
      <c r="L402" s="530"/>
      <c r="M402" s="530"/>
      <c r="N402" s="530"/>
      <c r="O402" s="530"/>
      <c r="P402" s="530"/>
      <c r="Q402" s="907"/>
      <c r="R402" s="538"/>
      <c r="S402" s="537"/>
      <c r="T402" s="537"/>
      <c r="U402" s="537"/>
      <c r="V402" s="537"/>
      <c r="W402" s="537"/>
      <c r="X402" s="537"/>
      <c r="Y402" s="537"/>
      <c r="Z402" s="534"/>
      <c r="AB402" s="537"/>
      <c r="AC402" s="537"/>
      <c r="AD402" s="537"/>
      <c r="AE402" s="537"/>
      <c r="AF402" s="537"/>
      <c r="AG402" s="537"/>
      <c r="AH402" s="537"/>
      <c r="AI402" s="537"/>
    </row>
    <row r="403" spans="2:35" ht="15.75">
      <c r="B403" s="530"/>
      <c r="C403" s="530"/>
      <c r="D403" s="530"/>
      <c r="E403" s="530"/>
      <c r="F403" s="530"/>
      <c r="G403" s="530"/>
      <c r="H403" s="530"/>
      <c r="I403" s="530"/>
      <c r="J403" s="530"/>
      <c r="K403" s="530"/>
      <c r="L403" s="530"/>
      <c r="M403" s="530"/>
      <c r="N403" s="530"/>
      <c r="O403" s="530"/>
      <c r="P403" s="530"/>
      <c r="Q403" s="907"/>
      <c r="R403" s="534"/>
      <c r="S403" s="537"/>
      <c r="T403" s="537"/>
      <c r="U403" s="537"/>
      <c r="V403" s="537"/>
      <c r="W403" s="537"/>
      <c r="X403" s="537"/>
      <c r="Y403" s="537"/>
      <c r="Z403" s="534"/>
      <c r="AB403" s="537"/>
      <c r="AC403" s="537"/>
      <c r="AD403" s="537"/>
      <c r="AE403" s="537"/>
      <c r="AF403" s="537"/>
      <c r="AG403" s="537"/>
      <c r="AH403" s="537"/>
      <c r="AI403" s="537"/>
    </row>
    <row r="404" spans="2:35" ht="15">
      <c r="S404" s="537"/>
      <c r="T404" s="537"/>
      <c r="U404" s="537"/>
      <c r="V404" s="537"/>
      <c r="W404" s="537"/>
      <c r="X404" s="537"/>
      <c r="Y404" s="537"/>
      <c r="AB404" s="537"/>
      <c r="AC404" s="537"/>
      <c r="AD404" s="537"/>
      <c r="AE404" s="537"/>
      <c r="AF404" s="537"/>
      <c r="AG404" s="537"/>
      <c r="AH404" s="537"/>
      <c r="AI404" s="537"/>
    </row>
    <row r="405" spans="2:35" ht="15">
      <c r="S405" s="537"/>
      <c r="T405" s="537"/>
      <c r="U405" s="537"/>
      <c r="V405" s="537"/>
      <c r="W405" s="537"/>
      <c r="X405" s="537"/>
      <c r="Y405" s="537"/>
      <c r="AB405" s="537"/>
      <c r="AC405" s="537"/>
      <c r="AD405" s="537"/>
      <c r="AE405" s="537"/>
      <c r="AF405" s="537"/>
      <c r="AG405" s="537"/>
      <c r="AH405" s="537"/>
      <c r="AI405" s="537"/>
    </row>
    <row r="406" spans="2:35" ht="15">
      <c r="H406" s="537"/>
      <c r="I406" s="537"/>
      <c r="J406" s="537"/>
      <c r="K406" s="537"/>
      <c r="L406" s="537"/>
      <c r="M406" s="537"/>
      <c r="N406" s="549"/>
      <c r="O406" s="549"/>
      <c r="P406" s="537"/>
      <c r="Q406" s="552"/>
      <c r="S406" s="537"/>
      <c r="T406" s="537"/>
      <c r="U406" s="537"/>
      <c r="V406" s="537"/>
      <c r="W406" s="537"/>
      <c r="X406" s="537"/>
      <c r="Y406" s="537"/>
      <c r="AB406" s="537"/>
      <c r="AC406" s="537"/>
      <c r="AD406" s="537"/>
      <c r="AE406" s="537"/>
      <c r="AF406" s="537"/>
      <c r="AG406" s="537"/>
      <c r="AH406" s="537"/>
      <c r="AI406" s="537"/>
    </row>
    <row r="407" spans="2:35" ht="15">
      <c r="H407" s="537"/>
      <c r="I407" s="537"/>
      <c r="J407" s="537"/>
      <c r="K407" s="537"/>
      <c r="L407" s="537"/>
      <c r="M407" s="537"/>
      <c r="N407" s="549"/>
      <c r="O407" s="549"/>
      <c r="P407" s="537"/>
      <c r="Q407" s="552"/>
      <c r="S407" s="537"/>
      <c r="T407" s="537"/>
      <c r="U407" s="537"/>
      <c r="V407" s="537"/>
      <c r="W407" s="537"/>
      <c r="X407" s="537"/>
      <c r="Y407" s="537"/>
      <c r="AB407" s="537"/>
      <c r="AC407" s="537"/>
      <c r="AD407" s="537"/>
      <c r="AE407" s="537"/>
      <c r="AF407" s="537"/>
      <c r="AG407" s="537"/>
      <c r="AH407" s="537"/>
      <c r="AI407" s="537"/>
    </row>
    <row r="408" spans="2:35" ht="15">
      <c r="H408" s="537"/>
      <c r="I408" s="537"/>
      <c r="J408" s="537"/>
      <c r="K408" s="537"/>
      <c r="L408" s="537"/>
      <c r="M408" s="537"/>
      <c r="N408" s="549"/>
      <c r="O408" s="549"/>
      <c r="P408" s="537"/>
      <c r="Q408" s="552"/>
      <c r="R408" s="537"/>
      <c r="S408" s="537"/>
      <c r="T408" s="537"/>
      <c r="U408" s="537"/>
      <c r="V408" s="537"/>
      <c r="W408" s="537"/>
      <c r="X408" s="537"/>
      <c r="Y408" s="537"/>
      <c r="AB408" s="537"/>
      <c r="AC408" s="537"/>
      <c r="AD408" s="537"/>
      <c r="AE408" s="537"/>
      <c r="AF408" s="537"/>
      <c r="AG408" s="537"/>
      <c r="AH408" s="537"/>
      <c r="AI408" s="537"/>
    </row>
    <row r="409" spans="2:35" ht="15.75" customHeight="1">
      <c r="H409" s="537"/>
      <c r="I409" s="537"/>
      <c r="J409" s="537"/>
      <c r="K409" s="537"/>
      <c r="L409" s="537"/>
      <c r="M409" s="537"/>
      <c r="N409" s="549"/>
      <c r="O409" s="549"/>
      <c r="P409" s="537"/>
      <c r="Q409" s="552"/>
      <c r="R409" s="537"/>
      <c r="S409" s="537"/>
      <c r="T409" s="537"/>
      <c r="U409" s="537"/>
      <c r="V409" s="537"/>
      <c r="W409" s="537"/>
      <c r="X409" s="537"/>
      <c r="Y409" s="537"/>
      <c r="AB409" s="537"/>
      <c r="AC409" s="537"/>
      <c r="AD409" s="537"/>
      <c r="AE409" s="537"/>
      <c r="AF409" s="537"/>
      <c r="AG409" s="537"/>
      <c r="AH409" s="537"/>
      <c r="AI409" s="537"/>
    </row>
    <row r="410" spans="2:35" ht="15">
      <c r="H410" s="537"/>
      <c r="I410" s="537"/>
      <c r="J410" s="537"/>
      <c r="K410" s="537"/>
      <c r="L410" s="537"/>
      <c r="M410" s="537"/>
      <c r="N410" s="549"/>
      <c r="O410" s="549"/>
      <c r="P410" s="537"/>
      <c r="Q410" s="552"/>
      <c r="R410" s="537"/>
      <c r="S410" s="537"/>
      <c r="T410" s="537"/>
      <c r="U410" s="537"/>
      <c r="V410" s="537"/>
      <c r="W410" s="537"/>
      <c r="X410" s="537"/>
      <c r="Y410" s="537"/>
      <c r="AB410" s="537"/>
      <c r="AC410" s="537"/>
      <c r="AD410" s="537"/>
      <c r="AE410" s="537"/>
      <c r="AF410" s="537"/>
      <c r="AG410" s="537"/>
      <c r="AH410" s="537"/>
      <c r="AI410" s="537"/>
    </row>
    <row r="411" spans="2:35" ht="15">
      <c r="H411" s="537"/>
      <c r="I411" s="537"/>
      <c r="J411" s="537"/>
      <c r="K411" s="537"/>
      <c r="L411" s="537"/>
      <c r="M411" s="537"/>
      <c r="N411" s="549"/>
      <c r="O411" s="549"/>
      <c r="P411" s="537"/>
      <c r="Q411" s="552"/>
      <c r="R411" s="537"/>
      <c r="S411" s="537"/>
      <c r="T411" s="537"/>
      <c r="U411" s="537"/>
      <c r="V411" s="537"/>
      <c r="W411" s="537"/>
      <c r="X411" s="537"/>
      <c r="Y411" s="537"/>
      <c r="AB411" s="537"/>
      <c r="AC411" s="537"/>
      <c r="AD411" s="537"/>
      <c r="AE411" s="537"/>
      <c r="AF411" s="537"/>
      <c r="AG411" s="537"/>
      <c r="AH411" s="537"/>
      <c r="AI411" s="537"/>
    </row>
    <row r="412" spans="2:35" ht="15">
      <c r="B412" s="537"/>
      <c r="H412" s="537"/>
      <c r="I412" s="537"/>
      <c r="J412" s="537"/>
      <c r="K412" s="537"/>
      <c r="L412" s="537"/>
      <c r="M412" s="537"/>
      <c r="N412" s="549"/>
      <c r="O412" s="549"/>
      <c r="P412" s="537"/>
      <c r="Q412" s="552"/>
      <c r="S412" s="537"/>
      <c r="T412" s="537"/>
      <c r="U412" s="537"/>
      <c r="V412" s="537"/>
      <c r="W412" s="537"/>
      <c r="X412" s="537"/>
      <c r="Y412" s="537"/>
      <c r="AB412" s="537"/>
      <c r="AC412" s="537"/>
      <c r="AD412" s="537"/>
      <c r="AE412" s="537"/>
      <c r="AF412" s="537"/>
      <c r="AG412" s="537"/>
      <c r="AH412" s="537"/>
      <c r="AI412" s="537"/>
    </row>
    <row r="413" spans="2:35" ht="15" customHeight="1">
      <c r="S413" s="537"/>
      <c r="T413" s="537"/>
      <c r="U413" s="537"/>
      <c r="V413" s="537"/>
      <c r="W413" s="537"/>
      <c r="X413" s="537"/>
      <c r="Y413" s="537"/>
    </row>
    <row r="414" spans="2:35" ht="15" customHeight="1">
      <c r="S414" s="537"/>
      <c r="T414" s="537"/>
      <c r="U414" s="537"/>
      <c r="V414" s="537"/>
      <c r="W414" s="537"/>
      <c r="X414" s="537"/>
      <c r="Y414" s="537"/>
    </row>
    <row r="415" spans="2:35" ht="15">
      <c r="S415" s="537"/>
      <c r="T415" s="537"/>
      <c r="U415" s="537"/>
      <c r="V415" s="537"/>
      <c r="W415" s="537"/>
      <c r="X415" s="537"/>
      <c r="Y415" s="537"/>
    </row>
    <row r="416" spans="2:35" ht="15">
      <c r="S416" s="537"/>
      <c r="T416" s="537"/>
      <c r="U416" s="537"/>
      <c r="V416" s="537"/>
      <c r="W416" s="537"/>
      <c r="X416" s="537"/>
      <c r="Y416" s="537"/>
    </row>
    <row r="417" spans="4:25" ht="15">
      <c r="S417" s="537"/>
      <c r="T417" s="537"/>
      <c r="U417" s="537"/>
      <c r="V417" s="537"/>
      <c r="W417" s="537"/>
      <c r="X417" s="537"/>
      <c r="Y417" s="537"/>
    </row>
    <row r="418" spans="4:25" ht="15">
      <c r="D418" s="545" t="s">
        <v>25</v>
      </c>
      <c r="S418" s="537"/>
      <c r="T418" s="537"/>
      <c r="U418" s="537"/>
      <c r="V418" s="537"/>
      <c r="W418" s="537"/>
      <c r="X418" s="537"/>
      <c r="Y418" s="537"/>
    </row>
    <row r="419" spans="4:25" ht="15">
      <c r="S419" s="537"/>
      <c r="T419" s="537"/>
      <c r="U419" s="537"/>
      <c r="V419" s="537"/>
      <c r="W419" s="537"/>
      <c r="X419" s="537"/>
      <c r="Y419" s="537"/>
    </row>
    <row r="420" spans="4:25" ht="15">
      <c r="S420" s="537"/>
      <c r="T420" s="537"/>
      <c r="U420" s="537"/>
      <c r="V420" s="537"/>
      <c r="W420" s="537"/>
      <c r="X420" s="537"/>
      <c r="Y420" s="537"/>
    </row>
    <row r="421" spans="4:25" ht="15">
      <c r="S421" s="537"/>
      <c r="T421" s="537"/>
      <c r="U421" s="537"/>
      <c r="V421" s="537"/>
      <c r="W421" s="537"/>
      <c r="X421" s="537"/>
      <c r="Y421" s="537"/>
    </row>
    <row r="422" spans="4:25" ht="15">
      <c r="S422" s="537"/>
      <c r="T422" s="537"/>
      <c r="U422" s="537"/>
      <c r="V422" s="537"/>
      <c r="W422" s="537"/>
      <c r="X422" s="537"/>
      <c r="Y422" s="537"/>
    </row>
    <row r="423" spans="4:25" ht="15">
      <c r="S423" s="537"/>
      <c r="T423" s="537"/>
      <c r="U423" s="537"/>
      <c r="V423" s="537"/>
      <c r="W423" s="537"/>
      <c r="X423" s="537"/>
      <c r="Y423" s="537"/>
    </row>
    <row r="424" spans="4:25" ht="15">
      <c r="S424" s="537"/>
      <c r="T424" s="537"/>
      <c r="U424" s="537"/>
      <c r="V424" s="537"/>
      <c r="W424" s="537"/>
      <c r="X424" s="537"/>
      <c r="Y424" s="537"/>
    </row>
    <row r="425" spans="4:25" ht="15">
      <c r="S425" s="537"/>
      <c r="T425" s="537"/>
      <c r="U425" s="537"/>
      <c r="V425" s="537"/>
      <c r="W425" s="537"/>
      <c r="X425" s="537"/>
      <c r="Y425" s="537"/>
    </row>
    <row r="426" spans="4:25" ht="15">
      <c r="S426" s="537"/>
      <c r="T426" s="537"/>
      <c r="U426" s="537"/>
      <c r="V426" s="537"/>
      <c r="W426" s="537"/>
      <c r="X426" s="537"/>
      <c r="Y426" s="537"/>
    </row>
    <row r="427" spans="4:25" ht="15">
      <c r="S427" s="537"/>
      <c r="T427" s="537"/>
      <c r="U427" s="537"/>
      <c r="V427" s="537"/>
      <c r="W427" s="537"/>
      <c r="X427" s="537"/>
      <c r="Y427" s="537"/>
    </row>
    <row r="428" spans="4:25" ht="15">
      <c r="S428" s="537"/>
      <c r="T428" s="537"/>
      <c r="U428" s="537"/>
      <c r="V428" s="537"/>
      <c r="W428" s="537"/>
      <c r="X428" s="537"/>
      <c r="Y428" s="537"/>
    </row>
    <row r="429" spans="4:25" ht="15">
      <c r="S429" s="537"/>
      <c r="T429" s="537"/>
      <c r="U429" s="537"/>
      <c r="V429" s="537"/>
      <c r="W429" s="537"/>
      <c r="X429" s="537"/>
      <c r="Y429" s="537"/>
    </row>
    <row r="430" spans="4:25" ht="15">
      <c r="S430" s="537"/>
      <c r="T430" s="537"/>
      <c r="U430" s="537"/>
      <c r="V430" s="537"/>
      <c r="W430" s="537"/>
      <c r="X430" s="537"/>
      <c r="Y430" s="537"/>
    </row>
  </sheetData>
  <mergeCells count="81">
    <mergeCell ref="C361:D361"/>
    <mergeCell ref="E361:G361"/>
    <mergeCell ref="H361:I361"/>
    <mergeCell ref="F358:G358"/>
    <mergeCell ref="H358:I358"/>
    <mergeCell ref="C359:I359"/>
    <mergeCell ref="C360:D360"/>
    <mergeCell ref="E360:G360"/>
    <mergeCell ref="H360:I360"/>
    <mergeCell ref="F355:G355"/>
    <mergeCell ref="H355:I355"/>
    <mergeCell ref="F356:G356"/>
    <mergeCell ref="H356:I356"/>
    <mergeCell ref="F357:G357"/>
    <mergeCell ref="H357:I357"/>
    <mergeCell ref="F352:G352"/>
    <mergeCell ref="H352:I352"/>
    <mergeCell ref="F353:G353"/>
    <mergeCell ref="H353:I353"/>
    <mergeCell ref="F354:G354"/>
    <mergeCell ref="H354:I354"/>
    <mergeCell ref="C351:I351"/>
    <mergeCell ref="I265:L265"/>
    <mergeCell ref="I270:N270"/>
    <mergeCell ref="I271:N271"/>
    <mergeCell ref="I273:L273"/>
    <mergeCell ref="I275:L275"/>
    <mergeCell ref="I284:N284"/>
    <mergeCell ref="I285:N285"/>
    <mergeCell ref="I286:N286"/>
    <mergeCell ref="I287:N287"/>
    <mergeCell ref="I288:N288"/>
    <mergeCell ref="I289:N289"/>
    <mergeCell ref="I263:L263"/>
    <mergeCell ref="I239:N239"/>
    <mergeCell ref="I241:L241"/>
    <mergeCell ref="I243:L243"/>
    <mergeCell ref="I244:N244"/>
    <mergeCell ref="I245:N245"/>
    <mergeCell ref="I246:N246"/>
    <mergeCell ref="I247:N247"/>
    <mergeCell ref="I253:L253"/>
    <mergeCell ref="I259:L259"/>
    <mergeCell ref="I260:N260"/>
    <mergeCell ref="I261:N261"/>
    <mergeCell ref="I238:N238"/>
    <mergeCell ref="I171:O171"/>
    <mergeCell ref="I192:O192"/>
    <mergeCell ref="I193:O193"/>
    <mergeCell ref="I205:L205"/>
    <mergeCell ref="I207:L207"/>
    <mergeCell ref="I209:L209"/>
    <mergeCell ref="I212:O212"/>
    <mergeCell ref="I213:O213"/>
    <mergeCell ref="I214:O214"/>
    <mergeCell ref="I218:N218"/>
    <mergeCell ref="I219:N219"/>
    <mergeCell ref="I170:O170"/>
    <mergeCell ref="I125:N125"/>
    <mergeCell ref="I126:N126"/>
    <mergeCell ref="I127:N127"/>
    <mergeCell ref="I128:N128"/>
    <mergeCell ref="I129:N129"/>
    <mergeCell ref="I130:N130"/>
    <mergeCell ref="I131:N131"/>
    <mergeCell ref="I132:N132"/>
    <mergeCell ref="I133:N133"/>
    <mergeCell ref="I134:N134"/>
    <mergeCell ref="I135:N135"/>
    <mergeCell ref="I124:N124"/>
    <mergeCell ref="I104:L104"/>
    <mergeCell ref="I114:N114"/>
    <mergeCell ref="I115:N115"/>
    <mergeCell ref="I116:N116"/>
    <mergeCell ref="I117:N117"/>
    <mergeCell ref="I118:N118"/>
    <mergeCell ref="I119:N119"/>
    <mergeCell ref="I120:N120"/>
    <mergeCell ref="I121:N121"/>
    <mergeCell ref="I122:N122"/>
    <mergeCell ref="I123:N123"/>
  </mergeCells>
  <conditionalFormatting sqref="Q2:Q349">
    <cfRule type="containsText" dxfId="101" priority="26" stopIfTrue="1" operator="containsText" text="13s/2of32s/R4s/31s/12x(N6,R2)">
      <formula>NOT(ISERROR(SEARCH("13s/2of32s/R4s/31s/12x(N6,R2)",Q2)))</formula>
    </cfRule>
    <cfRule type="containsText" dxfId="100" priority="27" stopIfTrue="1" operator="containsText" text="13s/2of32s/R4s/31s/6x(N6,R1/N3,R2)">
      <formula>NOT(ISERROR(SEARCH("13s/2of32s/R4s/31s/6x(N6,R1/N3,R2)",Q2)))</formula>
    </cfRule>
    <cfRule type="containsText" dxfId="99" priority="28" stopIfTrue="1" operator="containsText" text="13s/2of32s/R4s/31s(N3,R1)">
      <formula>NOT(ISERROR(SEARCH("13s/2of32s/R4s/31s(N3,R1)",Q2)))</formula>
    </cfRule>
    <cfRule type="containsText" dxfId="98" priority="29" stopIfTrue="1" operator="containsText" text="13s/2of32s/R4s(N3,R1)">
      <formula>NOT(ISERROR(SEARCH("13s/2of32s/R4s(N3,R1)",Q2)))</formula>
    </cfRule>
    <cfRule type="containsText" dxfId="97" priority="30" stopIfTrue="1" operator="containsText" text="13s(N3,R1)">
      <formula>NOT(ISERROR(SEARCH("13s(N3,R1)",Q2)))</formula>
    </cfRule>
    <cfRule type="containsText" dxfId="96" priority="31" stopIfTrue="1" operator="containsText" text="13s/22s/R4s/41s/10x(N5R2/N2R5)">
      <formula>NOT(ISERROR(SEARCH("13s/22s/R4s/41s/10x(N5R2/N2R5)",Q2)))</formula>
    </cfRule>
    <cfRule type="containsText" dxfId="95" priority="32" stopIfTrue="1" operator="containsText" text="13s/22s/R4s/41s/8x(N4R2/N2R4)">
      <formula>NOT(ISERROR(SEARCH("13s/22s/R4s/41s/8x(N4R2/N2R4)",Q2)))</formula>
    </cfRule>
    <cfRule type="containsText" dxfId="94" priority="33" stopIfTrue="1" operator="containsText" text="13s/22s/R4s/41s(N4,R1/N2,R2)">
      <formula>NOT(ISERROR(SEARCH("13s/22s/R4s/41s(N4,R1/N2,R2)",Q2)))</formula>
    </cfRule>
    <cfRule type="containsText" dxfId="93" priority="34" stopIfTrue="1" operator="containsText" text="13s/22s/R4s(N2,R1)">
      <formula>NOT(ISERROR(SEARCH("13s/22s/R4s(N2,R1)",Q2)))</formula>
    </cfRule>
    <cfRule type="containsText" dxfId="92" priority="35" stopIfTrue="1" operator="containsText" text="Unaceptable">
      <formula>NOT(ISERROR(SEARCH("Unaceptable",Q2)))</formula>
    </cfRule>
    <cfRule type="containsText" dxfId="91" priority="36" stopIfTrue="1" operator="containsText" text="13s(N2,R1)">
      <formula>NOT(ISERROR(SEARCH("13s(N2,R1)",Q2)))</formula>
    </cfRule>
  </conditionalFormatting>
  <conditionalFormatting sqref="N215:N217 N254:N259 N248:N251 N220:N237 N262:N269 N194:N211 N172:N191 N136:N169 N2:N113 N272:N283 N240:N243 N290:N349">
    <cfRule type="cellIs" dxfId="90" priority="25" stopIfTrue="1" operator="between">
      <formula>4</formula>
      <formula>5</formula>
    </cfRule>
  </conditionalFormatting>
  <conditionalFormatting sqref="N172:N191 N194:N211 N215:N217 N220:N237 N240:N243 N248:N259 N262:N269 N2:N113 N136:N169 N272:N283 N290:N349">
    <cfRule type="cellIs" dxfId="89" priority="20" stopIfTrue="1" operator="lessThan">
      <formula>2</formula>
    </cfRule>
    <cfRule type="cellIs" dxfId="88" priority="21" stopIfTrue="1" operator="between">
      <formula>3</formula>
      <formula>2</formula>
    </cfRule>
    <cfRule type="cellIs" dxfId="87" priority="22" stopIfTrue="1" operator="between">
      <formula>3</formula>
      <formula>4</formula>
    </cfRule>
    <cfRule type="cellIs" dxfId="86" priority="23" stopIfTrue="1" operator="greaterThan">
      <formula>6</formula>
    </cfRule>
    <cfRule type="cellIs" dxfId="85" priority="24" stopIfTrue="1" operator="between">
      <formula>5</formula>
      <formula>6</formula>
    </cfRule>
  </conditionalFormatting>
  <conditionalFormatting sqref="K254:K257 K220:K237 K266:K269 K276:K283 K248:K251 K215:K217 K210:K211 K194:K203 K172:K191 K136:K169 K2:K102 K106:K113 K290:K349">
    <cfRule type="cellIs" dxfId="84" priority="18" stopIfTrue="1" operator="lessThan">
      <formula>0.6</formula>
    </cfRule>
    <cfRule type="cellIs" dxfId="83" priority="19" stopIfTrue="1" operator="greaterThan">
      <formula>0.6</formula>
    </cfRule>
  </conditionalFormatting>
  <conditionalFormatting sqref="O2:O113 O136:O169 O172:O191 O194:O211 O215:O217 O220:O237 O240:O243 O248:O259 O262:O269 O272:O283 O290:O349">
    <cfRule type="cellIs" dxfId="82" priority="12" stopIfTrue="1" operator="between">
      <formula>30.8538</formula>
      <formula>69.1462</formula>
    </cfRule>
    <cfRule type="cellIs" dxfId="81" priority="13" stopIfTrue="1" operator="between">
      <formula>6.6807</formula>
      <formula>30.8538</formula>
    </cfRule>
    <cfRule type="cellIs" dxfId="80" priority="14" stopIfTrue="1" operator="between">
      <formula>0.621</formula>
      <formula>6.6807</formula>
    </cfRule>
    <cfRule type="cellIs" dxfId="79" priority="15" stopIfTrue="1" operator="between">
      <formula>0.0233</formula>
      <formula>0.621</formula>
    </cfRule>
    <cfRule type="cellIs" dxfId="78" priority="16" stopIfTrue="1" operator="between">
      <formula>0.00034</formula>
      <formula>0.0233</formula>
    </cfRule>
    <cfRule type="cellIs" dxfId="77" priority="17" stopIfTrue="1" operator="lessThan">
      <formula>0.00034</formula>
    </cfRule>
  </conditionalFormatting>
  <conditionalFormatting sqref="Q118">
    <cfRule type="containsText" dxfId="21" priority="1" stopIfTrue="1" operator="containsText" text="13s/2of32s/R4s/31s/12x(N6,R2)">
      <formula>NOT(ISERROR(SEARCH("13s/2of32s/R4s/31s/12x(N6,R2)",Q118)))</formula>
    </cfRule>
    <cfRule type="containsText" dxfId="20" priority="2" stopIfTrue="1" operator="containsText" text="13s/2of32s/R4s/31s/6x(N6,R1/N3,R2)">
      <formula>NOT(ISERROR(SEARCH("13s/2of32s/R4s/31s/6x(N6,R1/N3,R2)",Q118)))</formula>
    </cfRule>
    <cfRule type="containsText" dxfId="19" priority="3" stopIfTrue="1" operator="containsText" text="13s/2of32s/R4s/31s(N3,R1)">
      <formula>NOT(ISERROR(SEARCH("13s/2of32s/R4s/31s(N3,R1)",Q118)))</formula>
    </cfRule>
    <cfRule type="containsText" dxfId="18" priority="4" stopIfTrue="1" operator="containsText" text="13s/2of32s/R4s(N3,R1)">
      <formula>NOT(ISERROR(SEARCH("13s/2of32s/R4s(N3,R1)",Q118)))</formula>
    </cfRule>
    <cfRule type="containsText" dxfId="17" priority="5" stopIfTrue="1" operator="containsText" text="13s(N3,R1)">
      <formula>NOT(ISERROR(SEARCH("13s(N3,R1)",Q118)))</formula>
    </cfRule>
    <cfRule type="containsText" dxfId="16" priority="6" stopIfTrue="1" operator="containsText" text="13s/22s/R4s/41s/10x(N5R2/N2R5)">
      <formula>NOT(ISERROR(SEARCH("13s/22s/R4s/41s/10x(N5R2/N2R5)",Q118)))</formula>
    </cfRule>
    <cfRule type="containsText" dxfId="15" priority="7" stopIfTrue="1" operator="containsText" text="13s/22s/R4s/41s/8x(N4R2/N2R4)">
      <formula>NOT(ISERROR(SEARCH("13s/22s/R4s/41s/8x(N4R2/N2R4)",Q118)))</formula>
    </cfRule>
    <cfRule type="containsText" dxfId="14" priority="8" stopIfTrue="1" operator="containsText" text="13s/22s/R4s/41s(N4,R1/N2,R2)">
      <formula>NOT(ISERROR(SEARCH("13s/22s/R4s/41s(N4,R1/N2,R2)",Q118)))</formula>
    </cfRule>
    <cfRule type="containsText" dxfId="13" priority="9" stopIfTrue="1" operator="containsText" text="13s/22s/R4s(N2,R1)">
      <formula>NOT(ISERROR(SEARCH("13s/22s/R4s(N2,R1)",Q118)))</formula>
    </cfRule>
    <cfRule type="containsText" dxfId="12" priority="10" stopIfTrue="1" operator="containsText" text="Unaceptable">
      <formula>NOT(ISERROR(SEARCH("Unaceptable",Q118)))</formula>
    </cfRule>
    <cfRule type="containsText" dxfId="11" priority="11" stopIfTrue="1" operator="containsText" text="13s(N2,R1)">
      <formula>NOT(ISERROR(SEARCH("13s(N2,R1)",Q118)))</formula>
    </cfRule>
  </conditionalFormatting>
  <dataValidations count="10">
    <dataValidation type="list" allowBlank="1" showInputMessage="1" showErrorMessage="1" sqref="D290:D349">
      <formula1>"XS-1000,XS-800"</formula1>
    </dataValidation>
    <dataValidation type="list" allowBlank="1" showInputMessage="1" showErrorMessage="1" sqref="D75 D110 D108 D106 D103 D97 D93 D89 D85 D81 D99 D95 D91 D87 D83 D79 D101 D77 D112">
      <formula1>"6000(1)P1,Integra400(2),6000(2)P2"</formula1>
    </dataValidation>
    <dataValidation type="list" allowBlank="1" showInputMessage="1" showErrorMessage="1" sqref="D72">
      <formula1>"AVL(1),AVL(2)"</formula1>
    </dataValidation>
    <dataValidation type="list" allowBlank="1" showInputMessage="1" showErrorMessage="1" sqref="D60 D62 D64 D66 D68 D70">
      <formula1>"6000(1)ISE1,6000(2)ISE1"</formula1>
    </dataValidation>
    <dataValidation type="list" allowBlank="1" showInputMessage="1" showErrorMessage="1" sqref="D16 D14 D8 D10 D12 D6 D2:D4 D58 D56 D54 D52 D50 D48 D46 D44 D42 D40 D38 D36 D34 D32 D30 D28 D26 D24 D22 D20 D18">
      <formula1>"6000(1)P1,Integra400(2),6000(2)P1"</formula1>
    </dataValidation>
    <dataValidation type="list" allowBlank="1" showInputMessage="1" showErrorMessage="1" sqref="E2:E71">
      <formula1>"PCCCM1,PCCCM2,Precinorm U,Precipath U"</formula1>
    </dataValidation>
    <dataValidation type="list" allowBlank="1" showInputMessage="1" showErrorMessage="1" sqref="D212 D218 D215">
      <formula1>"6000(1)E11,6000(1)E12,6000(1)E21,6000(1)E22,6000(1)E11:E12,6000(1)E21:E22,6000(1)E11:E12:E21:E22,6000(1)E11:E21,6000(1)E11:E22,6000(1)E12:E21,6000(1)E12:E22,411(2),411(3),6000(2)E11,6000(2)E12,6000(2)E11:E12"</formula1>
    </dataValidation>
    <dataValidation type="list" allowBlank="1" showInputMessage="1" showErrorMessage="1" sqref="D278 D286 D284 D282 D280 D288">
      <formula1>"CA-1500,Start 4"</formula1>
    </dataValidation>
    <dataValidation type="list" allowBlank="1" showInputMessage="1" showErrorMessage="1" sqref="D210 D192">
      <formula1>"Euroimmun(1),Euroimmun(2),Euroimmun(3),MR-96"</formula1>
    </dataValidation>
    <dataValidation type="list" allowBlank="1" showInputMessage="1" showErrorMessage="1" sqref="D134 D116 D118 D120 D122 D124 D126 D128 D130 D132 D114 D200 D204 D276 D274 D272 D270 D268 D266 D264 D262 D260 D258 D256 D254 D246 D244 D242 D240 D238 D236 D234 D232 D230 D228 D226 D224 D252 D250 D248 D178 D176 D164 D162 D160 D158 D156 D154 D152 D150 D148 D146 D144 D142 D140 D138 D136 D166 D168 D170 D172 D174 D180 D182 D184 D186 D188 D190 D208 D206 D220 D222 D196 D194 D198 D202">
      <formula1>"6000(1)E11,6000(1)E12,6000(1)E21,6000(1)E22,411(2),411(3),6000(2)E11,6000(2)E12"</formula1>
    </dataValidation>
  </dataValidations>
  <pageMargins left="0.51" right="0.56000000000000005" top="1.52" bottom="1" header="0.53" footer="0.49212598499999999"/>
  <pageSetup orientation="portrait" horizontalDpi="360" verticalDpi="360" r:id="rId1"/>
  <headerFooter alignWithMargins="0"/>
  <ignoredErrors>
    <ignoredError sqref="L3:L28 L29:L99" formula="1"/>
  </ignoredErrors>
  <drawing r:id="rId2"/>
  <legacyDrawing r:id="rId3"/>
</worksheet>
</file>

<file path=xl/worksheets/sheet4.xml><?xml version="1.0" encoding="utf-8"?>
<worksheet xmlns="http://schemas.openxmlformats.org/spreadsheetml/2006/main" xmlns:r="http://schemas.openxmlformats.org/officeDocument/2006/relationships">
  <sheetPr>
    <tabColor rgb="FF00FF00"/>
  </sheetPr>
  <dimension ref="B1:T30"/>
  <sheetViews>
    <sheetView showGridLines="0" workbookViewId="0">
      <selection activeCell="O13" sqref="O13"/>
    </sheetView>
  </sheetViews>
  <sheetFormatPr defaultRowHeight="12.75"/>
  <cols>
    <col min="1" max="1" width="15.7109375" customWidth="1"/>
    <col min="2" max="2" width="4.42578125" bestFit="1" customWidth="1"/>
    <col min="3" max="3" width="14.42578125" bestFit="1" customWidth="1"/>
    <col min="4" max="4" width="14.140625" bestFit="1" customWidth="1"/>
    <col min="5" max="5" width="12.28515625" bestFit="1" customWidth="1"/>
    <col min="6" max="6" width="5.28515625" bestFit="1" customWidth="1"/>
    <col min="7" max="7" width="6.7109375" bestFit="1" customWidth="1"/>
    <col min="8" max="8" width="4.85546875" bestFit="1" customWidth="1"/>
    <col min="9" max="9" width="6.7109375" bestFit="1" customWidth="1"/>
    <col min="10" max="10" width="7.42578125" bestFit="1" customWidth="1"/>
    <col min="11" max="11" width="7.42578125" style="527" customWidth="1"/>
    <col min="12" max="12" width="6.7109375" customWidth="1"/>
    <col min="13" max="13" width="18" bestFit="1" customWidth="1"/>
  </cols>
  <sheetData>
    <row r="1" spans="2:20" ht="15.75">
      <c r="B1" s="387" t="s">
        <v>0</v>
      </c>
      <c r="C1" s="387" t="s">
        <v>1</v>
      </c>
      <c r="D1" s="388" t="s">
        <v>2</v>
      </c>
      <c r="E1" s="389" t="s">
        <v>3</v>
      </c>
      <c r="F1" s="5" t="s">
        <v>4</v>
      </c>
      <c r="G1" s="5" t="s">
        <v>5</v>
      </c>
      <c r="H1" s="390" t="s">
        <v>6</v>
      </c>
      <c r="I1" s="387" t="s">
        <v>11</v>
      </c>
      <c r="J1" s="437" t="s">
        <v>12</v>
      </c>
      <c r="K1" s="930" t="s">
        <v>312</v>
      </c>
      <c r="L1" s="438" t="s">
        <v>13</v>
      </c>
      <c r="M1" s="438" t="s">
        <v>264</v>
      </c>
      <c r="N1" s="44" t="s">
        <v>14</v>
      </c>
      <c r="O1" s="45" t="s">
        <v>15</v>
      </c>
      <c r="P1" s="46" t="s">
        <v>16</v>
      </c>
      <c r="Q1" s="47" t="s">
        <v>17</v>
      </c>
      <c r="R1" s="410" t="s">
        <v>18</v>
      </c>
      <c r="S1" s="411" t="s">
        <v>19</v>
      </c>
      <c r="T1" s="6" t="s">
        <v>20</v>
      </c>
    </row>
    <row r="2" spans="2:20" ht="15.75">
      <c r="B2" s="441">
        <v>1</v>
      </c>
      <c r="C2" s="442" t="s">
        <v>108</v>
      </c>
      <c r="D2" s="443" t="s">
        <v>21</v>
      </c>
      <c r="E2" s="444" t="s">
        <v>22</v>
      </c>
      <c r="F2" s="395">
        <v>40</v>
      </c>
      <c r="G2" s="396">
        <v>3.1</v>
      </c>
      <c r="H2" s="397">
        <v>1</v>
      </c>
      <c r="I2" s="445">
        <v>10</v>
      </c>
      <c r="J2" s="446">
        <f>(I2-H2)/G2</f>
        <v>2.903225806451613</v>
      </c>
      <c r="K2" s="931">
        <f xml:space="preserve"> ((1-NORMSDIST(J2-1.5))*1000000)/10000</f>
        <v>8.0274757230710314</v>
      </c>
    </row>
    <row r="3" spans="2:20" ht="15.75">
      <c r="B3" s="1012">
        <v>2</v>
      </c>
      <c r="C3" s="448" t="s">
        <v>138</v>
      </c>
      <c r="D3" s="447" t="s">
        <v>27</v>
      </c>
      <c r="E3" s="449" t="s">
        <v>22</v>
      </c>
      <c r="F3" s="401">
        <v>42</v>
      </c>
      <c r="G3" s="402">
        <v>1.73</v>
      </c>
      <c r="H3" s="403">
        <v>0</v>
      </c>
      <c r="I3" s="450">
        <v>5</v>
      </c>
      <c r="J3" s="446">
        <f>(I3-H3)/G3</f>
        <v>2.8901734104046244</v>
      </c>
      <c r="K3" s="931">
        <f t="shared" ref="K3:K30" si="0" xml:space="preserve"> ((1-NORMSDIST(J3-1.5))*1000000)/10000</f>
        <v>8.2238112810190547</v>
      </c>
    </row>
    <row r="4" spans="2:20" ht="15.75">
      <c r="B4" s="1013"/>
      <c r="C4" s="448" t="s">
        <v>138</v>
      </c>
      <c r="D4" s="447" t="s">
        <v>27</v>
      </c>
      <c r="E4" s="449" t="s">
        <v>23</v>
      </c>
      <c r="F4" s="401">
        <v>42</v>
      </c>
      <c r="G4" s="402">
        <v>1.46</v>
      </c>
      <c r="H4" s="403">
        <v>1</v>
      </c>
      <c r="I4" s="450">
        <v>5</v>
      </c>
      <c r="J4" s="446">
        <f t="shared" ref="J4:J30" si="1">(I4-H4)/G4</f>
        <v>2.7397260273972601</v>
      </c>
      <c r="K4" s="931">
        <f t="shared" si="0"/>
        <v>10.753837342971318</v>
      </c>
    </row>
    <row r="5" spans="2:20" ht="15.75">
      <c r="B5" s="1010">
        <v>3</v>
      </c>
      <c r="C5" s="442" t="s">
        <v>139</v>
      </c>
      <c r="D5" s="441" t="s">
        <v>27</v>
      </c>
      <c r="E5" s="444" t="s">
        <v>22</v>
      </c>
      <c r="F5" s="395">
        <v>36</v>
      </c>
      <c r="G5" s="396">
        <v>2.38</v>
      </c>
      <c r="H5" s="397">
        <v>1</v>
      </c>
      <c r="I5" s="450">
        <v>8</v>
      </c>
      <c r="J5" s="446">
        <f t="shared" si="1"/>
        <v>2.9411764705882355</v>
      </c>
      <c r="K5" s="931">
        <f t="shared" si="0"/>
        <v>7.4767416975080483</v>
      </c>
    </row>
    <row r="6" spans="2:20" ht="15.75">
      <c r="B6" s="1011"/>
      <c r="C6" s="442" t="s">
        <v>139</v>
      </c>
      <c r="D6" s="441" t="s">
        <v>27</v>
      </c>
      <c r="E6" s="444" t="s">
        <v>23</v>
      </c>
      <c r="F6" s="395">
        <v>40</v>
      </c>
      <c r="G6" s="396">
        <v>2.06</v>
      </c>
      <c r="H6" s="397">
        <v>2</v>
      </c>
      <c r="I6" s="450">
        <v>8</v>
      </c>
      <c r="J6" s="446">
        <f t="shared" si="1"/>
        <v>2.912621359223301</v>
      </c>
      <c r="K6" s="931">
        <f t="shared" si="0"/>
        <v>7.8883542684279107</v>
      </c>
    </row>
    <row r="7" spans="2:20" ht="15.75">
      <c r="B7" s="447">
        <v>4</v>
      </c>
      <c r="C7" s="448" t="s">
        <v>138</v>
      </c>
      <c r="D7" s="447" t="s">
        <v>28</v>
      </c>
      <c r="E7" s="449" t="s">
        <v>22</v>
      </c>
      <c r="F7" s="401">
        <v>17</v>
      </c>
      <c r="G7" s="402">
        <v>1.74</v>
      </c>
      <c r="H7" s="403">
        <v>1</v>
      </c>
      <c r="I7" s="450">
        <v>5</v>
      </c>
      <c r="J7" s="446">
        <f t="shared" si="1"/>
        <v>2.2988505747126435</v>
      </c>
      <c r="K7" s="931">
        <f t="shared" si="0"/>
        <v>21.218853044693851</v>
      </c>
    </row>
    <row r="8" spans="2:20" ht="15.75">
      <c r="B8" s="441">
        <v>5</v>
      </c>
      <c r="C8" s="442" t="s">
        <v>152</v>
      </c>
      <c r="D8" s="443" t="s">
        <v>26</v>
      </c>
      <c r="E8" s="451" t="s">
        <v>22</v>
      </c>
      <c r="F8" s="395">
        <v>41</v>
      </c>
      <c r="G8" s="396">
        <v>4.54</v>
      </c>
      <c r="H8" s="397">
        <v>2</v>
      </c>
      <c r="I8" s="452">
        <v>13.6</v>
      </c>
      <c r="J8" s="446">
        <f t="shared" si="1"/>
        <v>2.5550660792951541</v>
      </c>
      <c r="K8" s="931">
        <f t="shared" si="0"/>
        <v>14.569755217941895</v>
      </c>
    </row>
    <row r="9" spans="2:20" ht="15.75">
      <c r="B9" s="447">
        <v>6</v>
      </c>
      <c r="C9" s="448" t="s">
        <v>154</v>
      </c>
      <c r="D9" s="455" t="s">
        <v>26</v>
      </c>
      <c r="E9" s="456" t="s">
        <v>33</v>
      </c>
      <c r="F9" s="401">
        <v>34</v>
      </c>
      <c r="G9" s="402">
        <v>5.66</v>
      </c>
      <c r="H9" s="403">
        <v>2</v>
      </c>
      <c r="I9" s="453">
        <v>18</v>
      </c>
      <c r="J9" s="446">
        <f t="shared" si="1"/>
        <v>2.8268551236749118</v>
      </c>
      <c r="K9" s="931">
        <f t="shared" si="0"/>
        <v>9.2278305831966065</v>
      </c>
    </row>
    <row r="10" spans="2:20" ht="15.75">
      <c r="B10" s="1010">
        <v>7</v>
      </c>
      <c r="C10" s="442" t="s">
        <v>155</v>
      </c>
      <c r="D10" s="443" t="s">
        <v>257</v>
      </c>
      <c r="E10" s="451" t="s">
        <v>35</v>
      </c>
      <c r="F10" s="398">
        <v>38</v>
      </c>
      <c r="G10" s="399">
        <v>2.74</v>
      </c>
      <c r="H10" s="400">
        <v>1</v>
      </c>
      <c r="I10" s="452">
        <v>6.8</v>
      </c>
      <c r="J10" s="446">
        <f t="shared" si="1"/>
        <v>2.1167883211678831</v>
      </c>
      <c r="K10" s="931">
        <f t="shared" si="0"/>
        <v>26.868717810936062</v>
      </c>
    </row>
    <row r="11" spans="2:20" ht="15.75">
      <c r="B11" s="1011"/>
      <c r="C11" s="442" t="s">
        <v>155</v>
      </c>
      <c r="D11" s="443" t="s">
        <v>257</v>
      </c>
      <c r="E11" s="451" t="s">
        <v>36</v>
      </c>
      <c r="F11" s="398">
        <v>39</v>
      </c>
      <c r="G11" s="399">
        <v>2.5</v>
      </c>
      <c r="H11" s="400">
        <v>1</v>
      </c>
      <c r="I11" s="452">
        <v>6.8</v>
      </c>
      <c r="J11" s="446">
        <f t="shared" si="1"/>
        <v>2.3199999999999998</v>
      </c>
      <c r="K11" s="931">
        <f t="shared" si="0"/>
        <v>20.610805358581317</v>
      </c>
    </row>
    <row r="12" spans="2:20" ht="15.75">
      <c r="B12" s="1014">
        <v>8</v>
      </c>
      <c r="C12" s="448" t="s">
        <v>158</v>
      </c>
      <c r="D12" s="455" t="s">
        <v>26</v>
      </c>
      <c r="E12" s="456" t="s">
        <v>41</v>
      </c>
      <c r="F12" s="401">
        <v>39</v>
      </c>
      <c r="G12" s="402">
        <v>7.42</v>
      </c>
      <c r="H12" s="403">
        <v>4</v>
      </c>
      <c r="I12" s="452">
        <v>12.5</v>
      </c>
      <c r="J12" s="446">
        <f t="shared" si="1"/>
        <v>1.1455525606469004</v>
      </c>
      <c r="K12" s="931">
        <f t="shared" si="0"/>
        <v>63.849820616403036</v>
      </c>
    </row>
    <row r="13" spans="2:20" ht="15.75">
      <c r="B13" s="1016"/>
      <c r="C13" s="448" t="s">
        <v>158</v>
      </c>
      <c r="D13" s="455" t="s">
        <v>26</v>
      </c>
      <c r="E13" s="456" t="s">
        <v>42</v>
      </c>
      <c r="F13" s="401">
        <v>50</v>
      </c>
      <c r="G13" s="402">
        <v>5.6</v>
      </c>
      <c r="H13" s="403">
        <v>2</v>
      </c>
      <c r="I13" s="452">
        <v>12.5</v>
      </c>
      <c r="J13" s="446">
        <f t="shared" si="1"/>
        <v>1.8750000000000002</v>
      </c>
      <c r="K13" s="931">
        <f t="shared" si="0"/>
        <v>35.38302333272761</v>
      </c>
    </row>
    <row r="14" spans="2:20" ht="15.75">
      <c r="B14" s="443">
        <v>9</v>
      </c>
      <c r="C14" s="442" t="s">
        <v>180</v>
      </c>
      <c r="D14" s="441" t="s">
        <v>72</v>
      </c>
      <c r="E14" s="451" t="s">
        <v>75</v>
      </c>
      <c r="F14" s="395">
        <v>28</v>
      </c>
      <c r="G14" s="396">
        <v>7.52</v>
      </c>
      <c r="H14" s="397">
        <v>7.0000000000000009</v>
      </c>
      <c r="I14" s="454">
        <v>27.6</v>
      </c>
      <c r="J14" s="446">
        <f t="shared" si="1"/>
        <v>2.7393617021276597</v>
      </c>
      <c r="K14" s="931">
        <f t="shared" si="0"/>
        <v>10.760578886755878</v>
      </c>
    </row>
    <row r="15" spans="2:20" ht="15.75">
      <c r="B15" s="1014">
        <v>10</v>
      </c>
      <c r="C15" s="448" t="s">
        <v>187</v>
      </c>
      <c r="D15" s="447" t="s">
        <v>69</v>
      </c>
      <c r="E15" s="456" t="s">
        <v>70</v>
      </c>
      <c r="F15" s="401">
        <v>40</v>
      </c>
      <c r="G15" s="402">
        <v>6.14</v>
      </c>
      <c r="H15" s="403">
        <v>2</v>
      </c>
      <c r="I15" s="457">
        <v>19.614315191235423</v>
      </c>
      <c r="J15" s="446">
        <f t="shared" si="1"/>
        <v>2.8687809757712417</v>
      </c>
      <c r="K15" s="931">
        <f t="shared" si="0"/>
        <v>8.553387467100114</v>
      </c>
    </row>
    <row r="16" spans="2:20" ht="15.75">
      <c r="B16" s="1016"/>
      <c r="C16" s="448" t="s">
        <v>187</v>
      </c>
      <c r="D16" s="447" t="s">
        <v>69</v>
      </c>
      <c r="E16" s="456" t="s">
        <v>71</v>
      </c>
      <c r="F16" s="401">
        <v>41</v>
      </c>
      <c r="G16" s="402">
        <v>6.3</v>
      </c>
      <c r="H16" s="403">
        <v>1</v>
      </c>
      <c r="I16" s="457">
        <v>19.614315191235423</v>
      </c>
      <c r="J16" s="446">
        <f t="shared" si="1"/>
        <v>2.9546532049580039</v>
      </c>
      <c r="K16" s="931">
        <f t="shared" si="0"/>
        <v>7.2882646792900907</v>
      </c>
    </row>
    <row r="17" spans="2:11" ht="15.75">
      <c r="B17" s="1017">
        <v>11</v>
      </c>
      <c r="C17" s="463" t="s">
        <v>84</v>
      </c>
      <c r="D17" s="441" t="s">
        <v>80</v>
      </c>
      <c r="E17" s="451" t="s">
        <v>81</v>
      </c>
      <c r="F17" s="464">
        <v>17</v>
      </c>
      <c r="G17" s="465">
        <v>11.5</v>
      </c>
      <c r="H17" s="466">
        <v>0</v>
      </c>
      <c r="I17" s="459">
        <v>29.7</v>
      </c>
      <c r="J17" s="446">
        <f t="shared" si="1"/>
        <v>2.5826086956521737</v>
      </c>
      <c r="K17" s="931">
        <f t="shared" si="0"/>
        <v>13.949107298420149</v>
      </c>
    </row>
    <row r="18" spans="2:11" ht="15.75">
      <c r="B18" s="1018"/>
      <c r="C18" s="463" t="s">
        <v>84</v>
      </c>
      <c r="D18" s="441" t="s">
        <v>80</v>
      </c>
      <c r="E18" s="451" t="s">
        <v>81</v>
      </c>
      <c r="F18" s="464">
        <v>17</v>
      </c>
      <c r="G18" s="465">
        <v>10.9</v>
      </c>
      <c r="H18" s="466">
        <v>0</v>
      </c>
      <c r="I18" s="459">
        <v>29.7</v>
      </c>
      <c r="J18" s="446">
        <f t="shared" si="1"/>
        <v>2.7247706422018347</v>
      </c>
      <c r="K18" s="931">
        <f t="shared" si="0"/>
        <v>11.033082460495015</v>
      </c>
    </row>
    <row r="19" spans="2:11" ht="15.75">
      <c r="B19" s="447">
        <v>12</v>
      </c>
      <c r="C19" s="448" t="s">
        <v>205</v>
      </c>
      <c r="D19" s="455" t="s">
        <v>82</v>
      </c>
      <c r="E19" s="456" t="s">
        <v>241</v>
      </c>
      <c r="F19" s="401">
        <v>38</v>
      </c>
      <c r="G19" s="402">
        <v>3.93</v>
      </c>
      <c r="H19" s="403">
        <v>0</v>
      </c>
      <c r="I19" s="460">
        <v>10</v>
      </c>
      <c r="J19" s="446">
        <f t="shared" si="1"/>
        <v>2.5445292620865141</v>
      </c>
      <c r="K19" s="931">
        <f t="shared" si="0"/>
        <v>14.812029401609927</v>
      </c>
    </row>
    <row r="20" spans="2:11" ht="15.75">
      <c r="B20" s="1010">
        <v>13</v>
      </c>
      <c r="C20" s="442" t="s">
        <v>213</v>
      </c>
      <c r="D20" s="441" t="s">
        <v>48</v>
      </c>
      <c r="E20" s="451" t="s">
        <v>94</v>
      </c>
      <c r="F20" s="395">
        <v>42</v>
      </c>
      <c r="G20" s="396">
        <v>6.87</v>
      </c>
      <c r="H20" s="397">
        <v>0</v>
      </c>
      <c r="I20" s="460">
        <v>10</v>
      </c>
      <c r="J20" s="446">
        <f t="shared" si="1"/>
        <v>1.4556040756914119</v>
      </c>
      <c r="K20" s="931">
        <f t="shared" si="0"/>
        <v>51.770559481095702</v>
      </c>
    </row>
    <row r="21" spans="2:11" ht="15.75">
      <c r="B21" s="1011"/>
      <c r="C21" s="442" t="s">
        <v>213</v>
      </c>
      <c r="D21" s="443"/>
      <c r="E21" s="451" t="s">
        <v>95</v>
      </c>
      <c r="F21" s="395">
        <v>42</v>
      </c>
      <c r="G21" s="396">
        <v>7.45</v>
      </c>
      <c r="H21" s="397">
        <v>1</v>
      </c>
      <c r="I21" s="460">
        <v>10</v>
      </c>
      <c r="J21" s="446">
        <f t="shared" si="1"/>
        <v>1.2080536912751678</v>
      </c>
      <c r="K21" s="931">
        <f t="shared" si="0"/>
        <v>61.483616210834228</v>
      </c>
    </row>
    <row r="22" spans="2:11" ht="15.75">
      <c r="B22" s="1012">
        <v>14</v>
      </c>
      <c r="C22" s="448" t="s">
        <v>220</v>
      </c>
      <c r="D22" s="447" t="s">
        <v>74</v>
      </c>
      <c r="E22" s="456" t="s">
        <v>92</v>
      </c>
      <c r="F22" s="401">
        <v>18</v>
      </c>
      <c r="G22" s="402">
        <v>8.65</v>
      </c>
      <c r="H22" s="403">
        <v>2</v>
      </c>
      <c r="I22" s="460">
        <v>15</v>
      </c>
      <c r="J22" s="446">
        <f t="shared" si="1"/>
        <v>1.5028901734104045</v>
      </c>
      <c r="K22" s="931">
        <f t="shared" si="0"/>
        <v>49.884698923410063</v>
      </c>
    </row>
    <row r="23" spans="2:11" ht="15.75">
      <c r="B23" s="1013"/>
      <c r="C23" s="448" t="s">
        <v>220</v>
      </c>
      <c r="D23" s="455"/>
      <c r="E23" s="456" t="s">
        <v>93</v>
      </c>
      <c r="F23" s="401">
        <v>20</v>
      </c>
      <c r="G23" s="402">
        <v>6.71</v>
      </c>
      <c r="H23" s="403">
        <v>2</v>
      </c>
      <c r="I23" s="460">
        <v>15</v>
      </c>
      <c r="J23" s="446">
        <f t="shared" si="1"/>
        <v>1.9374068554396424</v>
      </c>
      <c r="K23" s="931">
        <f t="shared" si="0"/>
        <v>33.090815664215981</v>
      </c>
    </row>
    <row r="24" spans="2:11" ht="15.75">
      <c r="B24" s="1010">
        <v>15</v>
      </c>
      <c r="C24" s="442" t="s">
        <v>221</v>
      </c>
      <c r="D24" s="441" t="s">
        <v>69</v>
      </c>
      <c r="E24" s="451" t="s">
        <v>92</v>
      </c>
      <c r="F24" s="395">
        <v>20</v>
      </c>
      <c r="G24" s="396">
        <v>3.74</v>
      </c>
      <c r="H24" s="397">
        <v>1</v>
      </c>
      <c r="I24" s="460">
        <v>10</v>
      </c>
      <c r="J24" s="446">
        <f t="shared" si="1"/>
        <v>2.4064171122994651</v>
      </c>
      <c r="K24" s="931">
        <f t="shared" si="0"/>
        <v>18.235755935207365</v>
      </c>
    </row>
    <row r="25" spans="2:11" ht="15.75">
      <c r="B25" s="1011"/>
      <c r="C25" s="442" t="s">
        <v>221</v>
      </c>
      <c r="D25" s="443"/>
      <c r="E25" s="451" t="s">
        <v>93</v>
      </c>
      <c r="F25" s="395">
        <v>21</v>
      </c>
      <c r="G25" s="396">
        <v>3.28</v>
      </c>
      <c r="H25" s="397">
        <v>3</v>
      </c>
      <c r="I25" s="460">
        <v>10</v>
      </c>
      <c r="J25" s="446">
        <f t="shared" si="1"/>
        <v>2.1341463414634148</v>
      </c>
      <c r="K25" s="931">
        <f t="shared" si="0"/>
        <v>26.299266102371085</v>
      </c>
    </row>
    <row r="26" spans="2:11" ht="15.75">
      <c r="B26" s="1014">
        <v>16</v>
      </c>
      <c r="C26" s="448" t="s">
        <v>234</v>
      </c>
      <c r="D26" s="455"/>
      <c r="E26" s="456" t="s">
        <v>105</v>
      </c>
      <c r="F26" s="401">
        <v>80</v>
      </c>
      <c r="G26" s="402">
        <v>8.6199999999999992</v>
      </c>
      <c r="H26" s="403">
        <v>18</v>
      </c>
      <c r="I26" s="461">
        <v>41.9</v>
      </c>
      <c r="J26" s="446">
        <f t="shared" si="1"/>
        <v>2.7726218097447797</v>
      </c>
      <c r="K26" s="931">
        <f t="shared" si="0"/>
        <v>10.157613777408047</v>
      </c>
    </row>
    <row r="27" spans="2:11" ht="15.75">
      <c r="B27" s="1015"/>
      <c r="C27" s="448" t="s">
        <v>234</v>
      </c>
      <c r="D27" s="455"/>
      <c r="E27" s="456" t="s">
        <v>106</v>
      </c>
      <c r="F27" s="401">
        <v>81</v>
      </c>
      <c r="G27" s="402">
        <v>12.16</v>
      </c>
      <c r="H27" s="403">
        <v>24</v>
      </c>
      <c r="I27" s="461">
        <v>41.9</v>
      </c>
      <c r="J27" s="446">
        <f t="shared" si="1"/>
        <v>1.4720394736842104</v>
      </c>
      <c r="K27" s="931">
        <f t="shared" si="0"/>
        <v>51.115318286765664</v>
      </c>
    </row>
    <row r="28" spans="2:11" ht="15.75">
      <c r="B28" s="1016"/>
      <c r="C28" s="448" t="s">
        <v>234</v>
      </c>
      <c r="D28" s="455"/>
      <c r="E28" s="456" t="s">
        <v>106</v>
      </c>
      <c r="F28" s="401">
        <v>79</v>
      </c>
      <c r="G28" s="402">
        <v>9.0500000000000007</v>
      </c>
      <c r="H28" s="403">
        <v>24</v>
      </c>
      <c r="I28" s="461">
        <v>41.9</v>
      </c>
      <c r="J28" s="446">
        <f t="shared" si="1"/>
        <v>1.9779005524861875</v>
      </c>
      <c r="K28" s="931">
        <f t="shared" si="0"/>
        <v>31.636049407455168</v>
      </c>
    </row>
    <row r="29" spans="2:11" ht="15.75">
      <c r="B29" s="1017">
        <v>17</v>
      </c>
      <c r="C29" s="442" t="s">
        <v>238</v>
      </c>
      <c r="D29" s="443" t="s">
        <v>103</v>
      </c>
      <c r="E29" s="451" t="s">
        <v>104</v>
      </c>
      <c r="F29" s="395">
        <v>82</v>
      </c>
      <c r="G29" s="396">
        <v>6.67</v>
      </c>
      <c r="H29" s="397">
        <v>6</v>
      </c>
      <c r="I29" s="445">
        <v>25</v>
      </c>
      <c r="J29" s="446">
        <f t="shared" si="1"/>
        <v>2.8485757121439281</v>
      </c>
      <c r="K29" s="931">
        <f t="shared" si="0"/>
        <v>8.8736643139579527</v>
      </c>
    </row>
    <row r="30" spans="2:11" ht="15.75">
      <c r="B30" s="1018"/>
      <c r="C30" s="442" t="s">
        <v>238</v>
      </c>
      <c r="D30" s="443" t="s">
        <v>107</v>
      </c>
      <c r="E30" s="451" t="s">
        <v>104</v>
      </c>
      <c r="F30" s="395">
        <v>80</v>
      </c>
      <c r="G30" s="396">
        <v>6.17</v>
      </c>
      <c r="H30" s="397">
        <v>11</v>
      </c>
      <c r="I30" s="445">
        <v>25</v>
      </c>
      <c r="J30" s="446">
        <f t="shared" si="1"/>
        <v>2.2690437601296596</v>
      </c>
      <c r="K30" s="931">
        <f t="shared" si="0"/>
        <v>22.093366646889102</v>
      </c>
    </row>
  </sheetData>
  <mergeCells count="11">
    <mergeCell ref="B17:B18"/>
    <mergeCell ref="B3:B4"/>
    <mergeCell ref="B5:B6"/>
    <mergeCell ref="B10:B11"/>
    <mergeCell ref="B12:B13"/>
    <mergeCell ref="B15:B16"/>
    <mergeCell ref="B20:B21"/>
    <mergeCell ref="B22:B23"/>
    <mergeCell ref="B24:B25"/>
    <mergeCell ref="B26:B28"/>
    <mergeCell ref="B29:B30"/>
  </mergeCells>
  <conditionalFormatting sqref="J2:K30">
    <cfRule type="cellIs" dxfId="76" priority="25" stopIfTrue="1" operator="between">
      <formula>4</formula>
      <formula>5</formula>
    </cfRule>
  </conditionalFormatting>
  <conditionalFormatting sqref="J2:K30">
    <cfRule type="cellIs" dxfId="75" priority="20" stopIfTrue="1" operator="lessThan">
      <formula>2</formula>
    </cfRule>
    <cfRule type="cellIs" dxfId="74" priority="21" stopIfTrue="1" operator="between">
      <formula>3</formula>
      <formula>2</formula>
    </cfRule>
    <cfRule type="cellIs" dxfId="73" priority="22" stopIfTrue="1" operator="between">
      <formula>3</formula>
      <formula>4</formula>
    </cfRule>
    <cfRule type="cellIs" dxfId="72" priority="23" stopIfTrue="1" operator="greaterThan">
      <formula>6</formula>
    </cfRule>
    <cfRule type="cellIs" dxfId="71" priority="24" stopIfTrue="1" operator="between">
      <formula>5</formula>
      <formula>6</formula>
    </cfRule>
  </conditionalFormatting>
  <conditionalFormatting sqref="K2:K30">
    <cfRule type="cellIs" dxfId="70" priority="1" stopIfTrue="1" operator="between">
      <formula>30.8538</formula>
      <formula>69.1462</formula>
    </cfRule>
    <cfRule type="cellIs" dxfId="69" priority="2" stopIfTrue="1" operator="between">
      <formula>6.6807</formula>
      <formula>30.8538</formula>
    </cfRule>
    <cfRule type="cellIs" dxfId="68" priority="3" stopIfTrue="1" operator="between">
      <formula>0.621</formula>
      <formula>6.6807</formula>
    </cfRule>
    <cfRule type="cellIs" dxfId="67" priority="4" stopIfTrue="1" operator="between">
      <formula>0.0233</formula>
      <formula>0.621</formula>
    </cfRule>
    <cfRule type="cellIs" dxfId="66" priority="5" stopIfTrue="1" operator="between">
      <formula>0.00034</formula>
      <formula>0.0233</formula>
    </cfRule>
    <cfRule type="cellIs" dxfId="65" priority="6" stopIfTrue="1" operator="lessThan">
      <formula>0.00034</formula>
    </cfRule>
  </conditionalFormatting>
  <dataValidations disablePrompts="1" count="7">
    <dataValidation type="list" allowBlank="1" showInputMessage="1" showErrorMessage="1" sqref="D2">
      <formula1>"6000(1)P1,Integra400(2),6000(2)P1"</formula1>
    </dataValidation>
    <dataValidation type="list" allowBlank="1" showInputMessage="1" showErrorMessage="1" sqref="E2:E7">
      <formula1>"PCCCM1,PCCCM2,Precinorm U,Precipath U"</formula1>
    </dataValidation>
    <dataValidation type="list" allowBlank="1" showInputMessage="1" showErrorMessage="1" sqref="D3:D7">
      <formula1>"6000(1)ISE1,6000(2)ISE1"</formula1>
    </dataValidation>
    <dataValidation type="list" allowBlank="1" showInputMessage="1" showErrorMessage="1" sqref="D8:D13">
      <formula1>"6000(1)P1,Integra400(2),6000(2)P2"</formula1>
    </dataValidation>
    <dataValidation type="list" allowBlank="1" showInputMessage="1" showErrorMessage="1" sqref="D14:D16 D22 D24 D20">
      <formula1>"6000(1)E11,6000(1)E12,6000(1)E21,6000(1)E22,411(2),411(3),6000(2)E11,6000(2)E12"</formula1>
    </dataValidation>
    <dataValidation type="list" allowBlank="1" showInputMessage="1" showErrorMessage="1" sqref="D17:D18">
      <formula1>"Euroimmun(1),Euroimmun(2),Euroimmun(3),MR-96"</formula1>
    </dataValidation>
    <dataValidation type="list" allowBlank="1" showInputMessage="1" showErrorMessage="1" sqref="D26:D30">
      <formula1>"XS-1000,XS-800"</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I424"/>
  <sheetViews>
    <sheetView showGridLines="0" tabSelected="1" zoomScaleNormal="100" workbookViewId="0">
      <pane xSplit="1" ySplit="1" topLeftCell="B284" activePane="bottomRight" state="frozen"/>
      <selection pane="topRight" activeCell="B1" sqref="B1"/>
      <selection pane="bottomLeft" activeCell="A2" sqref="A2"/>
      <selection pane="bottomRight" activeCell="R274" sqref="R274"/>
    </sheetView>
  </sheetViews>
  <sheetFormatPr defaultRowHeight="12.75"/>
  <cols>
    <col min="1" max="2" width="4.7109375" style="528" customWidth="1"/>
    <col min="3" max="3" width="14.85546875" style="528" customWidth="1"/>
    <col min="4" max="4" width="14.140625" style="545" customWidth="1"/>
    <col min="5" max="5" width="13.28515625" style="546" customWidth="1"/>
    <col min="6" max="6" width="5.28515625" style="535" customWidth="1"/>
    <col min="7" max="7" width="7" style="535" customWidth="1"/>
    <col min="8" max="8" width="5" style="536" customWidth="1"/>
    <col min="9" max="9" width="5.85546875" style="528" customWidth="1"/>
    <col min="10" max="10" width="7" style="528" customWidth="1"/>
    <col min="11" max="12" width="6.42578125" style="528" customWidth="1"/>
    <col min="13" max="13" width="7" style="528" customWidth="1"/>
    <col min="14" max="14" width="7.42578125" style="548" customWidth="1"/>
    <col min="15" max="15" width="8.42578125" style="548" customWidth="1"/>
    <col min="16" max="16" width="6.85546875" style="535" customWidth="1"/>
    <col min="17" max="17" width="38.7109375" style="535" customWidth="1"/>
    <col min="18" max="18" width="6.7109375" style="528" customWidth="1"/>
    <col min="19" max="19" width="18.28515625" style="528" customWidth="1"/>
    <col min="20" max="28" width="9.140625" style="528" customWidth="1"/>
    <col min="29" max="29" width="0" style="528" hidden="1" customWidth="1"/>
    <col min="30" max="30" width="16.42578125" style="528" customWidth="1"/>
    <col min="31" max="31" width="19.5703125" style="528" customWidth="1"/>
    <col min="32" max="32" width="9.85546875" style="528" customWidth="1"/>
    <col min="33" max="33" width="6.42578125" style="528" customWidth="1"/>
    <col min="34" max="34" width="10.85546875" style="528" customWidth="1"/>
    <col min="35" max="35" width="13.42578125" style="528" customWidth="1"/>
    <col min="36" max="36" width="14.140625" style="528" customWidth="1"/>
    <col min="37" max="37" width="16" style="528" bestFit="1" customWidth="1"/>
    <col min="38" max="38" width="11.28515625" style="528" bestFit="1" customWidth="1"/>
    <col min="39" max="39" width="4.140625" style="528" customWidth="1"/>
    <col min="40" max="40" width="7.85546875" style="528" customWidth="1"/>
    <col min="41" max="41" width="7" style="528" customWidth="1"/>
    <col min="42" max="16384" width="9.140625" style="528"/>
  </cols>
  <sheetData>
    <row r="1" spans="1:35" ht="15.75" customHeight="1">
      <c r="A1" s="530"/>
      <c r="B1" s="770" t="s">
        <v>0</v>
      </c>
      <c r="C1" s="770" t="s">
        <v>1</v>
      </c>
      <c r="D1" s="771" t="s">
        <v>2</v>
      </c>
      <c r="E1" s="772" t="s">
        <v>3</v>
      </c>
      <c r="F1" s="532" t="s">
        <v>4</v>
      </c>
      <c r="G1" s="532" t="s">
        <v>5</v>
      </c>
      <c r="H1" s="773" t="s">
        <v>6</v>
      </c>
      <c r="I1" s="774" t="s">
        <v>7</v>
      </c>
      <c r="J1" s="770" t="s">
        <v>8</v>
      </c>
      <c r="K1" s="770" t="s">
        <v>9</v>
      </c>
      <c r="L1" s="775" t="s">
        <v>10</v>
      </c>
      <c r="M1" s="770" t="s">
        <v>11</v>
      </c>
      <c r="N1" s="776" t="s">
        <v>12</v>
      </c>
      <c r="O1" s="553" t="s">
        <v>312</v>
      </c>
      <c r="P1" s="554" t="s">
        <v>259</v>
      </c>
      <c r="Q1" s="777" t="s">
        <v>239</v>
      </c>
      <c r="R1" s="778" t="s">
        <v>13</v>
      </c>
      <c r="S1" s="779" t="s">
        <v>264</v>
      </c>
      <c r="T1" s="780" t="s">
        <v>14</v>
      </c>
      <c r="U1" s="781" t="s">
        <v>15</v>
      </c>
      <c r="V1" s="782" t="s">
        <v>16</v>
      </c>
      <c r="W1" s="783" t="s">
        <v>17</v>
      </c>
      <c r="X1" s="784" t="s">
        <v>18</v>
      </c>
      <c r="Y1" s="785" t="s">
        <v>19</v>
      </c>
      <c r="Z1" s="533" t="s">
        <v>20</v>
      </c>
      <c r="AB1" s="537"/>
      <c r="AC1" s="537"/>
      <c r="AD1" s="537"/>
      <c r="AE1" s="537"/>
      <c r="AF1" s="537"/>
      <c r="AG1" s="537"/>
      <c r="AH1" s="537"/>
      <c r="AI1" s="537"/>
    </row>
    <row r="2" spans="1:35" ht="15.75">
      <c r="B2" s="786">
        <v>1</v>
      </c>
      <c r="C2" s="787" t="s">
        <v>108</v>
      </c>
      <c r="D2" s="788" t="s">
        <v>21</v>
      </c>
      <c r="E2" s="789" t="s">
        <v>22</v>
      </c>
      <c r="F2" s="467" t="s">
        <v>274</v>
      </c>
      <c r="G2" s="468">
        <v>2.4900000000000002</v>
      </c>
      <c r="H2" s="468">
        <v>4</v>
      </c>
      <c r="I2" s="555">
        <v>3.2</v>
      </c>
      <c r="J2" s="556">
        <v>4.75</v>
      </c>
      <c r="K2" s="557">
        <f t="shared" ref="K2" si="0">I2/J2</f>
        <v>0.67368421052631577</v>
      </c>
      <c r="L2" s="558">
        <f>SQRT(POWER(G2,2)+POWER(I2,2))*1.96*SQRT(2)</f>
        <v>11.238886791849096</v>
      </c>
      <c r="M2" s="559">
        <v>10</v>
      </c>
      <c r="N2" s="585">
        <f>(M2-H2)/G2</f>
        <v>2.4096385542168672</v>
      </c>
      <c r="O2" s="916">
        <f xml:space="preserve"> ((1-NORMSDIST(N2-1.5))*1000000)/10000</f>
        <v>18.150657949662474</v>
      </c>
      <c r="P2" s="914">
        <f>SQRT(POWER(3,2)*POWER(G2,2)+POWER(H2,2))</f>
        <v>8.4735411723788783</v>
      </c>
      <c r="Q2" s="793" t="str">
        <f t="shared" ref="Q2:Q65" si="1">IF(N2&gt;=6,"13s(N2,R1)",(IF(N2&gt;=6,"13s(N2,R1)",IF(N2&gt;=5,"13s/22s/R4s(N2,R1)",IF(N2&gt;=4,"13s/22s/R4s/41s(N4,R1/N2,R2)",IF(N2&gt;=3,"13s/22s/R4s/41s/8x(N4R2/N2R4)",IF(N2&gt;=2,"13s/22s/R4s/41s/10x(N5R2/N2R5)","Unaceptable")))))))</f>
        <v>13s/22s/R4s/41s/10x(N5R2/N2R5)</v>
      </c>
      <c r="R2" s="538"/>
      <c r="S2" s="538"/>
      <c r="T2" s="538"/>
      <c r="U2" s="538"/>
      <c r="V2" s="538"/>
      <c r="W2" s="538"/>
      <c r="X2" s="538"/>
      <c r="Y2" s="538"/>
      <c r="Z2" s="538"/>
      <c r="AA2" s="537"/>
      <c r="AB2" s="537"/>
      <c r="AC2" s="537"/>
      <c r="AD2" s="537"/>
      <c r="AE2" s="537"/>
      <c r="AF2" s="537"/>
      <c r="AG2" s="537"/>
      <c r="AH2" s="537"/>
      <c r="AI2" s="537"/>
    </row>
    <row r="3" spans="1:35" ht="15.75">
      <c r="A3" s="529"/>
      <c r="B3" s="794">
        <v>2</v>
      </c>
      <c r="C3" s="795" t="s">
        <v>108</v>
      </c>
      <c r="D3" s="796"/>
      <c r="E3" s="797" t="s">
        <v>23</v>
      </c>
      <c r="F3" s="467" t="s">
        <v>274</v>
      </c>
      <c r="G3" s="468">
        <v>1.84</v>
      </c>
      <c r="H3" s="468">
        <v>4</v>
      </c>
      <c r="I3" s="561">
        <f>I2</f>
        <v>3.2</v>
      </c>
      <c r="J3" s="562">
        <f>J2</f>
        <v>4.75</v>
      </c>
      <c r="K3" s="563">
        <f>I3/J3</f>
        <v>0.67368421052631577</v>
      </c>
      <c r="L3" s="564">
        <f>SQRT((I3*I3)+(G3*G3))*1.96*SQRT(2)</f>
        <v>10.231725656994525</v>
      </c>
      <c r="M3" s="565">
        <v>10</v>
      </c>
      <c r="N3" s="587">
        <f>(M3-H3)/G3</f>
        <v>3.2608695652173911</v>
      </c>
      <c r="O3" s="917">
        <f xml:space="preserve"> ((1-NORMSDIST(N3-1.5))*1000000)/10000</f>
        <v>3.9130241103680907</v>
      </c>
      <c r="P3" s="915">
        <f>SQRT(POWER(3,2)*POWER(G3,2)+POWER(H3,2))</f>
        <v>6.8169201256872594</v>
      </c>
      <c r="Q3" s="798" t="str">
        <f t="shared" si="1"/>
        <v>13s/22s/R4s/41s/8x(N4R2/N2R4)</v>
      </c>
      <c r="R3" s="538"/>
      <c r="S3" s="538"/>
      <c r="T3" s="538"/>
      <c r="U3" s="538"/>
      <c r="V3" s="538"/>
      <c r="W3" s="538"/>
      <c r="X3" s="538"/>
      <c r="Y3" s="538"/>
      <c r="Z3" s="538"/>
      <c r="AA3" s="537"/>
      <c r="AB3" s="537"/>
      <c r="AC3" s="537"/>
      <c r="AD3" s="537"/>
      <c r="AE3" s="537"/>
      <c r="AF3" s="537"/>
      <c r="AG3" s="537"/>
      <c r="AH3" s="537"/>
      <c r="AI3" s="537"/>
    </row>
    <row r="4" spans="1:35" ht="15.75">
      <c r="A4" s="529"/>
      <c r="B4" s="786">
        <v>3</v>
      </c>
      <c r="C4" s="787" t="s">
        <v>109</v>
      </c>
      <c r="D4" s="799" t="s">
        <v>24</v>
      </c>
      <c r="E4" s="800" t="s">
        <v>22</v>
      </c>
      <c r="F4" s="467" t="s">
        <v>275</v>
      </c>
      <c r="G4" s="468">
        <v>2.4900000000000002</v>
      </c>
      <c r="H4" s="468">
        <v>2</v>
      </c>
      <c r="I4" s="555">
        <v>6.45</v>
      </c>
      <c r="J4" s="556">
        <v>26.1</v>
      </c>
      <c r="K4" s="557">
        <f t="shared" ref="K4:K65" si="2">I4/J4</f>
        <v>0.2471264367816092</v>
      </c>
      <c r="L4" s="567">
        <f>SQRT(POWER(G4,2)+POWER(I4,2))*1.96*SQRT(2)</f>
        <v>19.164470676749726</v>
      </c>
      <c r="M4" s="568">
        <v>18.059999999999999</v>
      </c>
      <c r="N4" s="569">
        <f>(M4-H4)/G4</f>
        <v>6.449799196787148</v>
      </c>
      <c r="O4" s="916">
        <f t="shared" ref="O4:O65" si="3" xml:space="preserve"> ((1-NORMSDIST(N4-1.5))*1000000)/10000</f>
        <v>3.7145070053146156E-5</v>
      </c>
      <c r="P4" s="560">
        <f>SQRT(POWER(3,2)*POWER(G4,2)+POWER(H4,2))</f>
        <v>7.7331041632710473</v>
      </c>
      <c r="Q4" s="793" t="str">
        <f>IF(N4&gt;=6,"13s(N2,R1)",(IF(N4&gt;=6,"13s(N2,R1)",IF(N4&gt;=5,"13s/22s/R4s(N2,R1)",IF(N4&gt;=4,"13s/22s/R4s/41s(N4,R1/N2,R2)",IF(N4&gt;=3,"13s/22s/R4s/41s/8x(N4R2/N2R4)",IF(N4&gt;=2,"13s/22s/R4s/41s/10x(N5R2/N2R5)","Unaceptable")))))))</f>
        <v>13s(N2,R1)</v>
      </c>
      <c r="R4" s="538"/>
      <c r="S4" s="802"/>
      <c r="T4" s="803"/>
      <c r="U4" s="804"/>
      <c r="V4" s="805"/>
      <c r="W4" s="538"/>
      <c r="X4" s="538"/>
      <c r="Y4" s="538"/>
      <c r="Z4" s="538"/>
      <c r="AA4" s="537"/>
      <c r="AB4" s="537"/>
      <c r="AC4" s="537"/>
      <c r="AD4" s="537"/>
      <c r="AE4" s="537"/>
      <c r="AF4" s="537"/>
      <c r="AG4" s="537"/>
      <c r="AH4" s="537"/>
      <c r="AI4" s="537"/>
    </row>
    <row r="5" spans="1:35" ht="15.75">
      <c r="A5" s="529"/>
      <c r="B5" s="794">
        <v>4</v>
      </c>
      <c r="C5" s="795" t="s">
        <v>109</v>
      </c>
      <c r="D5" s="794"/>
      <c r="E5" s="806" t="s">
        <v>23</v>
      </c>
      <c r="F5" s="467" t="s">
        <v>275</v>
      </c>
      <c r="G5" s="468">
        <v>1.73</v>
      </c>
      <c r="H5" s="468">
        <v>1</v>
      </c>
      <c r="I5" s="561">
        <f>I4</f>
        <v>6.45</v>
      </c>
      <c r="J5" s="562">
        <f>J4</f>
        <v>26.1</v>
      </c>
      <c r="K5" s="563">
        <f t="shared" si="2"/>
        <v>0.2471264367816092</v>
      </c>
      <c r="L5" s="570">
        <f>SQRT((I5*I5)+(G5*G5))*1.96*SQRT(2)</f>
        <v>18.510412671790977</v>
      </c>
      <c r="M5" s="571">
        <v>18.059999999999999</v>
      </c>
      <c r="N5" s="572">
        <f>(M5-H5)/G5</f>
        <v>9.8612716763005768</v>
      </c>
      <c r="O5" s="917">
        <f t="shared" si="3"/>
        <v>0</v>
      </c>
      <c r="P5" s="566">
        <f>SQRT(POWER(3,2)*POWER(G5,2)+POWER(H5,2))</f>
        <v>5.2854611908517501</v>
      </c>
      <c r="Q5" s="798" t="str">
        <f t="shared" si="1"/>
        <v>13s(N2,R1)</v>
      </c>
      <c r="R5" s="538"/>
      <c r="S5" s="802"/>
      <c r="T5" s="803"/>
      <c r="U5" s="804"/>
      <c r="V5" s="805"/>
      <c r="W5" s="538"/>
      <c r="X5" s="538"/>
      <c r="Y5" s="538"/>
      <c r="Z5" s="538"/>
      <c r="AA5" s="537"/>
      <c r="AB5" s="537"/>
      <c r="AC5" s="537"/>
      <c r="AD5" s="537"/>
      <c r="AE5" s="537"/>
      <c r="AF5" s="537"/>
      <c r="AG5" s="537"/>
      <c r="AH5" s="537"/>
      <c r="AI5" s="537"/>
    </row>
    <row r="6" spans="1:35" ht="15.75">
      <c r="A6" s="529"/>
      <c r="B6" s="786">
        <v>5</v>
      </c>
      <c r="C6" s="787" t="s">
        <v>110</v>
      </c>
      <c r="D6" s="788" t="s">
        <v>24</v>
      </c>
      <c r="E6" s="800" t="s">
        <v>22</v>
      </c>
      <c r="F6" s="467" t="s">
        <v>274</v>
      </c>
      <c r="G6" s="468">
        <v>1.5</v>
      </c>
      <c r="H6" s="468">
        <v>2</v>
      </c>
      <c r="I6" s="555">
        <v>19.399999999999999</v>
      </c>
      <c r="J6" s="556">
        <v>41.6</v>
      </c>
      <c r="K6" s="557">
        <f t="shared" si="2"/>
        <v>0.4663461538461538</v>
      </c>
      <c r="L6" s="558">
        <f>SQRT(POWER(G6,2)+POWER(I6,2))*1.96*SQRT(2)</f>
        <v>53.934556195448572</v>
      </c>
      <c r="M6" s="573">
        <v>13.74</v>
      </c>
      <c r="N6" s="557">
        <f t="shared" ref="N6:N65" si="4">(M6-H6)/G6</f>
        <v>7.8266666666666671</v>
      </c>
      <c r="O6" s="916">
        <f t="shared" si="3"/>
        <v>1.2525680492814217E-8</v>
      </c>
      <c r="P6" s="560">
        <f t="shared" ref="P6:P9" si="5">SQRT(POWER(3,2)*POWER(G6,2)+POWER(H6,2))</f>
        <v>4.924428900898052</v>
      </c>
      <c r="Q6" s="793" t="str">
        <f t="shared" si="1"/>
        <v>13s(N2,R1)</v>
      </c>
      <c r="R6" s="538"/>
      <c r="S6" s="537"/>
      <c r="T6" s="537"/>
      <c r="U6" s="537"/>
      <c r="V6" s="537"/>
      <c r="W6" s="538"/>
      <c r="X6" s="538"/>
      <c r="Y6" s="538"/>
      <c r="Z6" s="538"/>
      <c r="AA6" s="537"/>
      <c r="AB6" s="537"/>
      <c r="AC6" s="537"/>
      <c r="AD6" s="537"/>
      <c r="AE6" s="537"/>
      <c r="AF6" s="537"/>
      <c r="AG6" s="537"/>
      <c r="AH6" s="537"/>
      <c r="AI6" s="537"/>
    </row>
    <row r="7" spans="1:35" ht="15.75">
      <c r="A7" s="529"/>
      <c r="B7" s="794">
        <v>6</v>
      </c>
      <c r="C7" s="795" t="s">
        <v>110</v>
      </c>
      <c r="D7" s="794"/>
      <c r="E7" s="806" t="s">
        <v>23</v>
      </c>
      <c r="F7" s="467" t="s">
        <v>274</v>
      </c>
      <c r="G7" s="468">
        <v>1.25</v>
      </c>
      <c r="H7" s="468">
        <v>1</v>
      </c>
      <c r="I7" s="561">
        <f>I6</f>
        <v>19.399999999999999</v>
      </c>
      <c r="J7" s="562">
        <f>J6</f>
        <v>41.6</v>
      </c>
      <c r="K7" s="563">
        <f t="shared" si="2"/>
        <v>0.4663461538461538</v>
      </c>
      <c r="L7" s="564">
        <f>SQRT((I7*I7)+(G7*G7))*1.96*SQRT(2)</f>
        <v>53.885565339894129</v>
      </c>
      <c r="M7" s="574">
        <v>13.74</v>
      </c>
      <c r="N7" s="563">
        <f t="shared" si="4"/>
        <v>10.192</v>
      </c>
      <c r="O7" s="917">
        <f t="shared" si="3"/>
        <v>0</v>
      </c>
      <c r="P7" s="566">
        <f t="shared" si="5"/>
        <v>3.8810436740650061</v>
      </c>
      <c r="Q7" s="798" t="str">
        <f t="shared" si="1"/>
        <v>13s(N2,R1)</v>
      </c>
      <c r="R7" s="538"/>
      <c r="S7" s="537"/>
      <c r="T7" s="537"/>
      <c r="U7" s="537"/>
      <c r="V7" s="537"/>
      <c r="W7" s="538"/>
      <c r="X7" s="538"/>
      <c r="Y7" s="538"/>
      <c r="Z7" s="538"/>
      <c r="AA7" s="537"/>
      <c r="AB7" s="537"/>
      <c r="AC7" s="537"/>
      <c r="AD7" s="537"/>
      <c r="AE7" s="537"/>
      <c r="AF7" s="537"/>
      <c r="AG7" s="537"/>
      <c r="AH7" s="537"/>
      <c r="AI7" s="537"/>
    </row>
    <row r="8" spans="1:35" ht="15.75">
      <c r="A8" s="529"/>
      <c r="B8" s="786">
        <v>7</v>
      </c>
      <c r="C8" s="787" t="s">
        <v>111</v>
      </c>
      <c r="D8" s="788" t="s">
        <v>24</v>
      </c>
      <c r="E8" s="800" t="s">
        <v>22</v>
      </c>
      <c r="F8" s="467" t="s">
        <v>274</v>
      </c>
      <c r="G8" s="468">
        <v>1.72</v>
      </c>
      <c r="H8" s="468">
        <v>1</v>
      </c>
      <c r="I8" s="555">
        <v>19.399999999999999</v>
      </c>
      <c r="J8" s="556">
        <v>41.6</v>
      </c>
      <c r="K8" s="557">
        <f t="shared" si="2"/>
        <v>0.4663461538461538</v>
      </c>
      <c r="L8" s="558">
        <f>SQRT(POWER(G8,2)+POWER(I8,2))*1.96*SQRT(2)</f>
        <v>53.984989866443435</v>
      </c>
      <c r="M8" s="573">
        <v>13.74</v>
      </c>
      <c r="N8" s="557">
        <f t="shared" si="4"/>
        <v>7.4069767441860463</v>
      </c>
      <c r="O8" s="916">
        <f t="shared" si="3"/>
        <v>1.7422145948131629E-7</v>
      </c>
      <c r="P8" s="560">
        <f t="shared" si="5"/>
        <v>5.2560060882765347</v>
      </c>
      <c r="Q8" s="793" t="str">
        <f t="shared" si="1"/>
        <v>13s(N2,R1)</v>
      </c>
      <c r="R8" s="538"/>
      <c r="S8" s="537"/>
      <c r="T8" s="537"/>
      <c r="U8" s="537"/>
      <c r="V8" s="537"/>
      <c r="W8" s="538"/>
      <c r="X8" s="538"/>
      <c r="Y8" s="538"/>
      <c r="Z8" s="538"/>
      <c r="AA8" s="537"/>
      <c r="AB8" s="537"/>
      <c r="AC8" s="537"/>
      <c r="AD8" s="537"/>
      <c r="AE8" s="537"/>
      <c r="AF8" s="537"/>
      <c r="AG8" s="537"/>
      <c r="AH8" s="537"/>
      <c r="AI8" s="537"/>
    </row>
    <row r="9" spans="1:35" ht="15.75">
      <c r="A9" s="529"/>
      <c r="B9" s="794">
        <v>8</v>
      </c>
      <c r="C9" s="795" t="s">
        <v>111</v>
      </c>
      <c r="D9" s="794"/>
      <c r="E9" s="806" t="s">
        <v>23</v>
      </c>
      <c r="F9" s="467" t="s">
        <v>274</v>
      </c>
      <c r="G9" s="468">
        <v>0.98</v>
      </c>
      <c r="H9" s="468">
        <v>0</v>
      </c>
      <c r="I9" s="561">
        <f>I8</f>
        <v>19.399999999999999</v>
      </c>
      <c r="J9" s="562">
        <f>J8</f>
        <v>41.6</v>
      </c>
      <c r="K9" s="563">
        <f t="shared" si="2"/>
        <v>0.4663461538461538</v>
      </c>
      <c r="L9" s="564">
        <f>SQRT((I9*I9)+(G9*G9))*1.96*SQRT(2)</f>
        <v>53.842623424940946</v>
      </c>
      <c r="M9" s="574">
        <v>13.74</v>
      </c>
      <c r="N9" s="563">
        <f t="shared" si="4"/>
        <v>14.020408163265307</v>
      </c>
      <c r="O9" s="917">
        <f t="shared" si="3"/>
        <v>0</v>
      </c>
      <c r="P9" s="566">
        <f t="shared" si="5"/>
        <v>2.94</v>
      </c>
      <c r="Q9" s="798" t="str">
        <f t="shared" si="1"/>
        <v>13s(N2,R1)</v>
      </c>
      <c r="R9" s="538"/>
      <c r="S9" s="537"/>
      <c r="T9" s="537"/>
      <c r="U9" s="537"/>
      <c r="V9" s="537"/>
      <c r="W9" s="538"/>
      <c r="X9" s="538"/>
      <c r="Y9" s="538"/>
      <c r="Z9" s="538"/>
      <c r="AA9" s="537"/>
      <c r="AB9" s="537"/>
      <c r="AC9" s="537"/>
      <c r="AD9" s="537"/>
      <c r="AE9" s="537"/>
      <c r="AF9" s="537"/>
      <c r="AG9" s="537"/>
      <c r="AH9" s="537"/>
      <c r="AI9" s="537"/>
    </row>
    <row r="10" spans="1:35" ht="15.75">
      <c r="A10" s="529"/>
      <c r="B10" s="786">
        <v>9</v>
      </c>
      <c r="C10" s="787" t="s">
        <v>112</v>
      </c>
      <c r="D10" s="807" t="s">
        <v>24</v>
      </c>
      <c r="E10" s="800" t="s">
        <v>22</v>
      </c>
      <c r="F10" s="467" t="s">
        <v>274</v>
      </c>
      <c r="G10" s="468">
        <v>1.08</v>
      </c>
      <c r="H10" s="468">
        <v>1</v>
      </c>
      <c r="I10" s="575">
        <v>8.6999999999999993</v>
      </c>
      <c r="J10" s="576">
        <v>28.3</v>
      </c>
      <c r="K10" s="557">
        <f t="shared" si="2"/>
        <v>0.30742049469964661</v>
      </c>
      <c r="L10" s="577">
        <f>SQRT(POWER(G10,2)+POWER(I10,2))*1.96*SQRT(2)</f>
        <v>24.300269391099352</v>
      </c>
      <c r="M10" s="578">
        <v>18.600000000000001</v>
      </c>
      <c r="N10" s="557">
        <f>(M10-H10)/G10</f>
        <v>16.296296296296298</v>
      </c>
      <c r="O10" s="916">
        <f t="shared" si="3"/>
        <v>0</v>
      </c>
      <c r="P10" s="560">
        <f>SQRT(POWER(3,2)*POWER(G10,2)+POWER(H10,2))</f>
        <v>3.3908111124036386</v>
      </c>
      <c r="Q10" s="793" t="str">
        <f t="shared" si="1"/>
        <v>13s(N2,R1)</v>
      </c>
      <c r="R10" s="538"/>
      <c r="S10" s="537"/>
      <c r="T10" s="537"/>
      <c r="U10" s="537"/>
      <c r="V10" s="537"/>
      <c r="W10" s="538"/>
      <c r="X10" s="538"/>
      <c r="Y10" s="538"/>
      <c r="Z10" s="538"/>
      <c r="AA10" s="537"/>
      <c r="AB10" s="537"/>
      <c r="AC10" s="537"/>
      <c r="AD10" s="537"/>
      <c r="AE10" s="537"/>
      <c r="AF10" s="537"/>
      <c r="AG10" s="537"/>
      <c r="AH10" s="537"/>
      <c r="AI10" s="537"/>
    </row>
    <row r="11" spans="1:35" ht="15.75">
      <c r="A11" s="529"/>
      <c r="B11" s="794">
        <v>10</v>
      </c>
      <c r="C11" s="795" t="s">
        <v>112</v>
      </c>
      <c r="D11" s="794"/>
      <c r="E11" s="806" t="s">
        <v>23</v>
      </c>
      <c r="F11" s="467" t="s">
        <v>274</v>
      </c>
      <c r="G11" s="468">
        <v>1.27</v>
      </c>
      <c r="H11" s="468">
        <v>0</v>
      </c>
      <c r="I11" s="579">
        <f>I10</f>
        <v>8.6999999999999993</v>
      </c>
      <c r="J11" s="580">
        <f>J10</f>
        <v>28.3</v>
      </c>
      <c r="K11" s="563">
        <f t="shared" si="2"/>
        <v>0.30742049469964661</v>
      </c>
      <c r="L11" s="581">
        <f>SQRT((I11*I11)+(G11*G11))*1.96*SQRT(2)</f>
        <v>24.370753810253799</v>
      </c>
      <c r="M11" s="582">
        <v>18.600000000000001</v>
      </c>
      <c r="N11" s="563">
        <f>(M11-H11)/G11</f>
        <v>14.645669291338583</v>
      </c>
      <c r="O11" s="917">
        <f t="shared" si="3"/>
        <v>0</v>
      </c>
      <c r="P11" s="583">
        <f>SQRT(POWER(3,2)*POWER(G11,2)+POWER(H11,2))</f>
        <v>3.81</v>
      </c>
      <c r="Q11" s="798" t="str">
        <f t="shared" si="1"/>
        <v>13s(N2,R1)</v>
      </c>
      <c r="R11" s="538"/>
      <c r="S11" s="537"/>
      <c r="T11" s="537"/>
      <c r="U11" s="537"/>
      <c r="V11" s="537"/>
      <c r="W11" s="538"/>
      <c r="X11" s="538"/>
      <c r="Y11" s="538"/>
      <c r="Z11" s="538"/>
      <c r="AA11" s="537"/>
      <c r="AB11" s="537"/>
      <c r="AC11" s="537"/>
      <c r="AD11" s="537"/>
      <c r="AE11" s="537"/>
      <c r="AF11" s="537"/>
      <c r="AG11" s="537"/>
      <c r="AH11" s="537"/>
      <c r="AI11" s="537"/>
    </row>
    <row r="12" spans="1:35" ht="15.75">
      <c r="A12" s="529"/>
      <c r="B12" s="786">
        <v>11</v>
      </c>
      <c r="C12" s="787" t="s">
        <v>113</v>
      </c>
      <c r="D12" s="807" t="s">
        <v>24</v>
      </c>
      <c r="E12" s="800" t="s">
        <v>22</v>
      </c>
      <c r="F12" s="467" t="s">
        <v>274</v>
      </c>
      <c r="G12" s="468">
        <v>1.3</v>
      </c>
      <c r="H12" s="468">
        <v>2</v>
      </c>
      <c r="I12" s="575">
        <v>12.3</v>
      </c>
      <c r="J12" s="576">
        <v>23.1</v>
      </c>
      <c r="K12" s="557">
        <f t="shared" si="2"/>
        <v>0.53246753246753242</v>
      </c>
      <c r="L12" s="577">
        <f>SQRT(POWER(G12,2)+POWER(I12,2))*1.96*SQRT(2)</f>
        <v>34.283756153607207</v>
      </c>
      <c r="M12" s="584">
        <v>16.690000000000001</v>
      </c>
      <c r="N12" s="557">
        <f>(M12-H12)/G12</f>
        <v>11.3</v>
      </c>
      <c r="O12" s="916">
        <f t="shared" si="3"/>
        <v>0</v>
      </c>
      <c r="P12" s="560">
        <f>SQRT(POWER(3,2)*POWER(G12,2)+POWER(H12,2))</f>
        <v>4.3829214001622256</v>
      </c>
      <c r="Q12" s="793" t="str">
        <f t="shared" si="1"/>
        <v>13s(N2,R1)</v>
      </c>
      <c r="R12" s="538"/>
      <c r="S12" s="537"/>
      <c r="T12" s="537"/>
      <c r="U12" s="537"/>
      <c r="V12" s="537"/>
      <c r="W12" s="538"/>
      <c r="X12" s="538"/>
      <c r="Y12" s="538"/>
      <c r="Z12" s="538"/>
      <c r="AA12" s="537"/>
      <c r="AB12" s="537"/>
      <c r="AC12" s="537"/>
      <c r="AD12" s="537"/>
      <c r="AE12" s="537"/>
      <c r="AF12" s="537"/>
      <c r="AG12" s="537"/>
      <c r="AH12" s="537"/>
      <c r="AI12" s="537"/>
    </row>
    <row r="13" spans="1:35" ht="15.75">
      <c r="A13" s="529"/>
      <c r="B13" s="794">
        <v>12</v>
      </c>
      <c r="C13" s="795" t="s">
        <v>113</v>
      </c>
      <c r="D13" s="794"/>
      <c r="E13" s="806" t="s">
        <v>23</v>
      </c>
      <c r="F13" s="467" t="s">
        <v>274</v>
      </c>
      <c r="G13" s="468">
        <v>1.23</v>
      </c>
      <c r="H13" s="468">
        <v>3</v>
      </c>
      <c r="I13" s="579">
        <f>I12</f>
        <v>12.3</v>
      </c>
      <c r="J13" s="580">
        <f>J12</f>
        <v>23.1</v>
      </c>
      <c r="K13" s="563">
        <f t="shared" si="2"/>
        <v>0.53246753246753242</v>
      </c>
      <c r="L13" s="581">
        <f>SQRT((I13*I13)+(G13*G13))*1.96*SQRT(2)</f>
        <v>34.26390580888291</v>
      </c>
      <c r="M13" s="586">
        <v>16.690000000000001</v>
      </c>
      <c r="N13" s="563">
        <f>(M13-H13)/G13</f>
        <v>11.130081300813009</v>
      </c>
      <c r="O13" s="917">
        <f t="shared" si="3"/>
        <v>0</v>
      </c>
      <c r="P13" s="566">
        <f>SQRT(POWER(3,2)*POWER(G13,2)+POWER(H13,2))</f>
        <v>4.7556387583583346</v>
      </c>
      <c r="Q13" s="798" t="str">
        <f t="shared" si="1"/>
        <v>13s(N2,R1)</v>
      </c>
      <c r="R13" s="538"/>
      <c r="S13" s="537"/>
      <c r="T13" s="537"/>
      <c r="U13" s="537"/>
      <c r="V13" s="537"/>
      <c r="W13" s="538"/>
      <c r="X13" s="538"/>
      <c r="Y13" s="538"/>
      <c r="Z13" s="538"/>
      <c r="AA13" s="537"/>
      <c r="AB13" s="537"/>
      <c r="AC13" s="537"/>
      <c r="AD13" s="537"/>
      <c r="AE13" s="537"/>
      <c r="AF13" s="537"/>
      <c r="AG13" s="537"/>
      <c r="AH13" s="537"/>
      <c r="AI13" s="537"/>
    </row>
    <row r="14" spans="1:35" ht="15.75">
      <c r="A14" s="529"/>
      <c r="B14" s="786">
        <v>13</v>
      </c>
      <c r="C14" s="787" t="s">
        <v>114</v>
      </c>
      <c r="D14" s="807" t="s">
        <v>24</v>
      </c>
      <c r="E14" s="800" t="s">
        <v>22</v>
      </c>
      <c r="F14" s="467" t="s">
        <v>274</v>
      </c>
      <c r="G14" s="468">
        <v>1.87</v>
      </c>
      <c r="H14" s="468">
        <v>2</v>
      </c>
      <c r="I14" s="575">
        <v>12.3</v>
      </c>
      <c r="J14" s="576">
        <v>23.1</v>
      </c>
      <c r="K14" s="557">
        <f t="shared" si="2"/>
        <v>0.53246753246753242</v>
      </c>
      <c r="L14" s="577">
        <f>SQRT(POWER(G14,2)+POWER(I14,2))*1.96*SQRT(2)</f>
        <v>34.485630486914403</v>
      </c>
      <c r="M14" s="584">
        <v>16.690000000000001</v>
      </c>
      <c r="N14" s="557">
        <f t="shared" si="4"/>
        <v>7.855614973262032</v>
      </c>
      <c r="O14" s="916">
        <f t="shared" si="3"/>
        <v>1.0379719306286006E-8</v>
      </c>
      <c r="P14" s="560">
        <f t="shared" ref="P14:P71" si="6">SQRT(POWER(3,2)*POWER(G14,2)+POWER(H14,2))</f>
        <v>5.9558458677168602</v>
      </c>
      <c r="Q14" s="793" t="str">
        <f t="shared" si="1"/>
        <v>13s(N2,R1)</v>
      </c>
      <c r="R14" s="538"/>
      <c r="S14" s="537"/>
      <c r="T14" s="537"/>
      <c r="U14" s="537"/>
      <c r="V14" s="537"/>
      <c r="W14" s="538"/>
      <c r="X14" s="538"/>
      <c r="Y14" s="538"/>
      <c r="Z14" s="538"/>
      <c r="AA14" s="537"/>
      <c r="AB14" s="537"/>
      <c r="AC14" s="537"/>
      <c r="AD14" s="537"/>
      <c r="AE14" s="537"/>
      <c r="AF14" s="537"/>
      <c r="AG14" s="537"/>
      <c r="AH14" s="537"/>
      <c r="AI14" s="537"/>
    </row>
    <row r="15" spans="1:35" ht="15.75">
      <c r="A15" s="529"/>
      <c r="B15" s="794">
        <v>14</v>
      </c>
      <c r="C15" s="795" t="s">
        <v>114</v>
      </c>
      <c r="D15" s="794"/>
      <c r="E15" s="806" t="s">
        <v>23</v>
      </c>
      <c r="F15" s="467" t="s">
        <v>274</v>
      </c>
      <c r="G15" s="468">
        <v>1.71</v>
      </c>
      <c r="H15" s="468">
        <v>1</v>
      </c>
      <c r="I15" s="579">
        <f>I14</f>
        <v>12.3</v>
      </c>
      <c r="J15" s="580">
        <f>J14</f>
        <v>23.1</v>
      </c>
      <c r="K15" s="563">
        <f t="shared" si="2"/>
        <v>0.53246753246753242</v>
      </c>
      <c r="L15" s="581">
        <f>SQRT((I15*I15)+(G15*G15))*1.96*SQRT(2)</f>
        <v>34.421763073962381</v>
      </c>
      <c r="M15" s="586">
        <v>16.690000000000001</v>
      </c>
      <c r="N15" s="563">
        <f t="shared" si="4"/>
        <v>9.1754385964912295</v>
      </c>
      <c r="O15" s="917">
        <f t="shared" si="3"/>
        <v>8.2156503822261584E-13</v>
      </c>
      <c r="P15" s="566">
        <f t="shared" si="6"/>
        <v>5.2265571842274907</v>
      </c>
      <c r="Q15" s="798" t="str">
        <f t="shared" si="1"/>
        <v>13s(N2,R1)</v>
      </c>
      <c r="R15" s="538"/>
      <c r="S15" s="808"/>
      <c r="T15" s="809"/>
      <c r="U15" s="810"/>
      <c r="V15" s="811"/>
      <c r="W15" s="538"/>
      <c r="X15" s="538"/>
      <c r="Y15" s="538"/>
      <c r="Z15" s="538"/>
      <c r="AA15" s="537"/>
      <c r="AB15" s="537"/>
      <c r="AC15" s="537"/>
      <c r="AD15" s="537"/>
      <c r="AE15" s="537"/>
      <c r="AF15" s="537"/>
      <c r="AG15" s="537"/>
      <c r="AH15" s="537"/>
      <c r="AI15" s="537"/>
    </row>
    <row r="16" spans="1:35" ht="15.75">
      <c r="A16" s="529"/>
      <c r="B16" s="786">
        <v>15</v>
      </c>
      <c r="C16" s="787" t="s">
        <v>115</v>
      </c>
      <c r="D16" s="807" t="s">
        <v>21</v>
      </c>
      <c r="E16" s="800" t="s">
        <v>22</v>
      </c>
      <c r="F16" s="467" t="s">
        <v>274</v>
      </c>
      <c r="G16" s="468">
        <v>2.11</v>
      </c>
      <c r="H16" s="468">
        <v>2</v>
      </c>
      <c r="I16" s="575">
        <v>12.1</v>
      </c>
      <c r="J16" s="576">
        <v>18.7</v>
      </c>
      <c r="K16" s="557">
        <f t="shared" si="2"/>
        <v>0.6470588235294118</v>
      </c>
      <c r="L16" s="577">
        <f>SQRT(POWER(G16,2)+POWER(I16,2))*1.96*SQRT(2)</f>
        <v>34.045611857036732</v>
      </c>
      <c r="M16" s="584">
        <v>15.55</v>
      </c>
      <c r="N16" s="557">
        <f t="shared" si="4"/>
        <v>6.4218009478672995</v>
      </c>
      <c r="O16" s="916">
        <f t="shared" si="3"/>
        <v>4.2875721706359116E-5</v>
      </c>
      <c r="P16" s="560">
        <f t="shared" si="6"/>
        <v>6.6384410820613597</v>
      </c>
      <c r="Q16" s="793" t="str">
        <f t="shared" si="1"/>
        <v>13s(N2,R1)</v>
      </c>
      <c r="R16" s="538"/>
      <c r="S16" s="808"/>
      <c r="T16" s="809"/>
      <c r="U16" s="810"/>
      <c r="V16" s="811"/>
      <c r="W16" s="538"/>
      <c r="X16" s="538"/>
      <c r="Y16" s="538"/>
      <c r="Z16" s="538"/>
      <c r="AA16" s="537"/>
      <c r="AB16" s="537"/>
      <c r="AC16" s="537"/>
      <c r="AD16" s="537"/>
      <c r="AE16" s="537"/>
      <c r="AF16" s="537"/>
      <c r="AG16" s="537"/>
      <c r="AH16" s="537"/>
      <c r="AI16" s="537"/>
    </row>
    <row r="17" spans="1:35" ht="15.75">
      <c r="A17" s="529"/>
      <c r="B17" s="794">
        <v>16</v>
      </c>
      <c r="C17" s="795" t="s">
        <v>115</v>
      </c>
      <c r="D17" s="794"/>
      <c r="E17" s="806" t="s">
        <v>23</v>
      </c>
      <c r="F17" s="467" t="s">
        <v>274</v>
      </c>
      <c r="G17" s="468">
        <v>1.9</v>
      </c>
      <c r="H17" s="468">
        <v>1</v>
      </c>
      <c r="I17" s="579">
        <f>I16</f>
        <v>12.1</v>
      </c>
      <c r="J17" s="580">
        <f>J16</f>
        <v>18.7</v>
      </c>
      <c r="K17" s="563">
        <f t="shared" si="2"/>
        <v>0.6470588235294118</v>
      </c>
      <c r="L17" s="581">
        <f>SQRT((I17*I17)+(G17*G17))*1.96*SQRT(2)</f>
        <v>33.950458965969815</v>
      </c>
      <c r="M17" s="586">
        <v>15.55</v>
      </c>
      <c r="N17" s="563">
        <f t="shared" si="4"/>
        <v>7.6578947368421062</v>
      </c>
      <c r="O17" s="917">
        <f t="shared" si="3"/>
        <v>3.685916016848978E-8</v>
      </c>
      <c r="P17" s="566">
        <f t="shared" si="6"/>
        <v>5.7870545184921145</v>
      </c>
      <c r="Q17" s="798" t="str">
        <f t="shared" si="1"/>
        <v>13s(N2,R1)</v>
      </c>
      <c r="R17" s="538"/>
      <c r="S17" s="808"/>
      <c r="T17" s="809"/>
      <c r="U17" s="810"/>
      <c r="V17" s="811"/>
      <c r="W17" s="538"/>
      <c r="X17" s="538"/>
      <c r="Y17" s="538"/>
      <c r="Z17" s="538"/>
      <c r="AA17" s="537"/>
      <c r="AB17" s="537"/>
      <c r="AC17" s="537"/>
      <c r="AD17" s="537"/>
      <c r="AE17" s="537"/>
      <c r="AF17" s="537"/>
      <c r="AG17" s="537"/>
      <c r="AH17" s="537"/>
      <c r="AI17" s="537"/>
    </row>
    <row r="18" spans="1:35" ht="15.75">
      <c r="A18" s="529"/>
      <c r="B18" s="786">
        <v>17</v>
      </c>
      <c r="C18" s="787" t="s">
        <v>116</v>
      </c>
      <c r="D18" s="807" t="s">
        <v>21</v>
      </c>
      <c r="E18" s="800" t="s">
        <v>22</v>
      </c>
      <c r="F18" s="467" t="s">
        <v>274</v>
      </c>
      <c r="G18" s="468">
        <v>0.88</v>
      </c>
      <c r="H18" s="468">
        <v>1</v>
      </c>
      <c r="I18" s="575">
        <v>2.1</v>
      </c>
      <c r="J18" s="576">
        <v>2.5</v>
      </c>
      <c r="K18" s="557">
        <f t="shared" si="2"/>
        <v>0.84000000000000008</v>
      </c>
      <c r="L18" s="577">
        <f>SQRT(POWER(G18,2)+POWER(I18,2))*1.96*SQRT(2)</f>
        <v>6.3113217379563222</v>
      </c>
      <c r="M18" s="588">
        <v>10</v>
      </c>
      <c r="N18" s="557">
        <f t="shared" si="4"/>
        <v>10.227272727272727</v>
      </c>
      <c r="O18" s="916">
        <f t="shared" si="3"/>
        <v>0</v>
      </c>
      <c r="P18" s="560">
        <f t="shared" si="6"/>
        <v>2.8230479981750221</v>
      </c>
      <c r="Q18" s="793" t="str">
        <f t="shared" si="1"/>
        <v>13s(N2,R1)</v>
      </c>
      <c r="R18" s="538"/>
      <c r="S18" s="808"/>
      <c r="T18" s="809"/>
      <c r="U18" s="810"/>
      <c r="V18" s="811"/>
      <c r="W18" s="538"/>
      <c r="X18" s="538"/>
      <c r="Y18" s="538"/>
      <c r="Z18" s="538"/>
      <c r="AA18" s="537"/>
      <c r="AB18" s="537"/>
      <c r="AC18" s="537"/>
      <c r="AD18" s="537"/>
      <c r="AE18" s="537"/>
      <c r="AF18" s="537"/>
      <c r="AG18" s="537"/>
      <c r="AH18" s="537"/>
      <c r="AI18" s="537"/>
    </row>
    <row r="19" spans="1:35" ht="15.75">
      <c r="A19" s="529"/>
      <c r="B19" s="794">
        <v>18</v>
      </c>
      <c r="C19" s="795" t="s">
        <v>116</v>
      </c>
      <c r="D19" s="794"/>
      <c r="E19" s="806" t="s">
        <v>23</v>
      </c>
      <c r="F19" s="467" t="s">
        <v>274</v>
      </c>
      <c r="G19" s="468">
        <v>0.95</v>
      </c>
      <c r="H19" s="468">
        <v>1</v>
      </c>
      <c r="I19" s="579">
        <f>I18</f>
        <v>2.1</v>
      </c>
      <c r="J19" s="580">
        <f>J18</f>
        <v>2.5</v>
      </c>
      <c r="K19" s="563">
        <f t="shared" si="2"/>
        <v>0.84000000000000008</v>
      </c>
      <c r="L19" s="581">
        <f>SQRT((I19*I19)+(G19*G19))*1.96*SQRT(2)</f>
        <v>6.3888183570985957</v>
      </c>
      <c r="M19" s="589">
        <v>10</v>
      </c>
      <c r="N19" s="563">
        <f t="shared" si="4"/>
        <v>9.4736842105263168</v>
      </c>
      <c r="O19" s="917">
        <f t="shared" si="3"/>
        <v>7.7715611723760958E-14</v>
      </c>
      <c r="P19" s="566">
        <f t="shared" si="6"/>
        <v>3.0203476621077914</v>
      </c>
      <c r="Q19" s="798" t="str">
        <f t="shared" si="1"/>
        <v>13s(N2,R1)</v>
      </c>
      <c r="R19" s="538"/>
      <c r="S19" s="808"/>
      <c r="T19" s="809"/>
      <c r="U19" s="810"/>
      <c r="V19" s="811"/>
      <c r="W19" s="538"/>
      <c r="X19" s="538"/>
      <c r="Y19" s="538"/>
      <c r="Z19" s="538"/>
      <c r="AA19" s="537"/>
      <c r="AB19" s="537"/>
      <c r="AC19" s="537"/>
      <c r="AD19" s="537"/>
      <c r="AE19" s="537"/>
      <c r="AF19" s="537"/>
      <c r="AG19" s="537"/>
      <c r="AH19" s="537"/>
      <c r="AI19" s="537"/>
    </row>
    <row r="20" spans="1:35" ht="15.75">
      <c r="A20" s="529"/>
      <c r="B20" s="786">
        <v>19</v>
      </c>
      <c r="C20" s="787" t="s">
        <v>117</v>
      </c>
      <c r="D20" s="807" t="s">
        <v>24</v>
      </c>
      <c r="E20" s="800" t="s">
        <v>22</v>
      </c>
      <c r="F20" s="467" t="s">
        <v>274</v>
      </c>
      <c r="G20" s="468">
        <v>1.1599999999999999</v>
      </c>
      <c r="H20" s="468">
        <v>1</v>
      </c>
      <c r="I20" s="575">
        <v>6.1</v>
      </c>
      <c r="J20" s="576">
        <v>18.2</v>
      </c>
      <c r="K20" s="557">
        <f t="shared" si="2"/>
        <v>0.33516483516483514</v>
      </c>
      <c r="L20" s="577">
        <f>SQRT(POWER(G20,2)+POWER(I20,2))*1.96*SQRT(2)</f>
        <v>17.211344686572286</v>
      </c>
      <c r="M20" s="590">
        <v>14.75</v>
      </c>
      <c r="N20" s="557">
        <f t="shared" si="4"/>
        <v>11.853448275862069</v>
      </c>
      <c r="O20" s="916">
        <f t="shared" si="3"/>
        <v>0</v>
      </c>
      <c r="P20" s="560">
        <f t="shared" si="6"/>
        <v>3.6208286344426739</v>
      </c>
      <c r="Q20" s="793" t="str">
        <f t="shared" si="1"/>
        <v>13s(N2,R1)</v>
      </c>
      <c r="R20" s="538"/>
      <c r="S20" s="808"/>
      <c r="T20" s="809"/>
      <c r="U20" s="810"/>
      <c r="V20" s="811"/>
      <c r="W20" s="538"/>
      <c r="X20" s="538"/>
      <c r="Y20" s="538"/>
      <c r="Z20" s="538"/>
      <c r="AA20" s="537"/>
      <c r="AB20" s="537"/>
      <c r="AC20" s="537"/>
      <c r="AD20" s="537"/>
      <c r="AE20" s="537"/>
      <c r="AF20" s="537"/>
      <c r="AG20" s="537"/>
      <c r="AH20" s="537"/>
      <c r="AI20" s="537"/>
    </row>
    <row r="21" spans="1:35" ht="15.75">
      <c r="A21" s="529"/>
      <c r="B21" s="794">
        <v>20</v>
      </c>
      <c r="C21" s="795" t="s">
        <v>117</v>
      </c>
      <c r="D21" s="812"/>
      <c r="E21" s="806" t="s">
        <v>23</v>
      </c>
      <c r="F21" s="467" t="s">
        <v>274</v>
      </c>
      <c r="G21" s="468">
        <v>1.44</v>
      </c>
      <c r="H21" s="468">
        <v>1</v>
      </c>
      <c r="I21" s="579">
        <f>I20</f>
        <v>6.1</v>
      </c>
      <c r="J21" s="580">
        <f>J20</f>
        <v>18.2</v>
      </c>
      <c r="K21" s="563">
        <f t="shared" si="2"/>
        <v>0.33516483516483514</v>
      </c>
      <c r="L21" s="581">
        <f>SQRT((I21*I21)+(G21*G21))*1.96*SQRT(2)</f>
        <v>17.373075591846135</v>
      </c>
      <c r="M21" s="591">
        <v>14.75</v>
      </c>
      <c r="N21" s="563">
        <f t="shared" si="4"/>
        <v>9.5486111111111107</v>
      </c>
      <c r="O21" s="917">
        <f t="shared" si="3"/>
        <v>4.4408920985006262E-14</v>
      </c>
      <c r="P21" s="566">
        <f t="shared" si="6"/>
        <v>4.4342304856649024</v>
      </c>
      <c r="Q21" s="798" t="str">
        <f t="shared" si="1"/>
        <v>13s(N2,R1)</v>
      </c>
      <c r="R21" s="538"/>
      <c r="S21" s="808"/>
      <c r="T21" s="809"/>
      <c r="U21" s="810"/>
      <c r="V21" s="811"/>
      <c r="W21" s="538"/>
      <c r="X21" s="538"/>
      <c r="Y21" s="538"/>
      <c r="Z21" s="538"/>
      <c r="AA21" s="537"/>
      <c r="AB21" s="537"/>
      <c r="AC21" s="537"/>
      <c r="AD21" s="537"/>
      <c r="AE21" s="537"/>
      <c r="AF21" s="537"/>
      <c r="AG21" s="537"/>
      <c r="AH21" s="537"/>
      <c r="AI21" s="537"/>
    </row>
    <row r="22" spans="1:35" ht="15.75">
      <c r="A22" s="529"/>
      <c r="B22" s="786">
        <v>21</v>
      </c>
      <c r="C22" s="787" t="s">
        <v>118</v>
      </c>
      <c r="D22" s="807" t="s">
        <v>26</v>
      </c>
      <c r="E22" s="800" t="s">
        <v>22</v>
      </c>
      <c r="F22" s="467" t="s">
        <v>274</v>
      </c>
      <c r="G22" s="468">
        <v>1.26</v>
      </c>
      <c r="H22" s="468">
        <v>1</v>
      </c>
      <c r="I22" s="575">
        <v>3.6</v>
      </c>
      <c r="J22" s="576">
        <v>6.4</v>
      </c>
      <c r="K22" s="557">
        <f t="shared" si="2"/>
        <v>0.5625</v>
      </c>
      <c r="L22" s="577">
        <f>SQRT(POWER(G22,2)+POWER(I22,2))*1.96*SQRT(2)</f>
        <v>10.57223345939731</v>
      </c>
      <c r="M22" s="592">
        <v>8</v>
      </c>
      <c r="N22" s="557">
        <f t="shared" si="4"/>
        <v>5.5555555555555554</v>
      </c>
      <c r="O22" s="916">
        <f t="shared" si="3"/>
        <v>2.5007641263230518E-3</v>
      </c>
      <c r="P22" s="560">
        <f t="shared" si="6"/>
        <v>3.9100383629831565</v>
      </c>
      <c r="Q22" s="793" t="str">
        <f t="shared" si="1"/>
        <v>13s/22s/R4s(N2,R1)</v>
      </c>
      <c r="R22" s="538"/>
      <c r="S22" s="808"/>
      <c r="T22" s="809"/>
      <c r="U22" s="810"/>
      <c r="V22" s="811"/>
      <c r="W22" s="538"/>
      <c r="X22" s="538"/>
      <c r="Y22" s="538"/>
      <c r="Z22" s="538"/>
      <c r="AA22" s="537"/>
      <c r="AB22" s="537"/>
      <c r="AC22" s="537"/>
      <c r="AD22" s="537"/>
      <c r="AE22" s="537"/>
      <c r="AF22" s="537"/>
      <c r="AG22" s="537"/>
      <c r="AH22" s="537"/>
      <c r="AI22" s="537"/>
    </row>
    <row r="23" spans="1:35" ht="15.75">
      <c r="A23" s="529"/>
      <c r="B23" s="794">
        <v>22</v>
      </c>
      <c r="C23" s="795" t="s">
        <v>118</v>
      </c>
      <c r="D23" s="812"/>
      <c r="E23" s="806" t="s">
        <v>23</v>
      </c>
      <c r="F23" s="467" t="s">
        <v>274</v>
      </c>
      <c r="G23" s="468">
        <v>1.18</v>
      </c>
      <c r="H23" s="468">
        <v>0</v>
      </c>
      <c r="I23" s="579">
        <f>I22</f>
        <v>3.6</v>
      </c>
      <c r="J23" s="580">
        <f>J22</f>
        <v>6.4</v>
      </c>
      <c r="K23" s="563">
        <f t="shared" si="2"/>
        <v>0.5625</v>
      </c>
      <c r="L23" s="581">
        <f>SQRT((I23*I23)+(G23*G23))*1.96*SQRT(2)</f>
        <v>10.50106469268712</v>
      </c>
      <c r="M23" s="592">
        <v>8</v>
      </c>
      <c r="N23" s="563">
        <f t="shared" si="4"/>
        <v>6.7796610169491531</v>
      </c>
      <c r="O23" s="917">
        <f t="shared" si="3"/>
        <v>6.471155100662429E-6</v>
      </c>
      <c r="P23" s="566">
        <f t="shared" si="6"/>
        <v>3.54</v>
      </c>
      <c r="Q23" s="798" t="str">
        <f t="shared" si="1"/>
        <v>13s(N2,R1)</v>
      </c>
      <c r="R23" s="538"/>
      <c r="S23" s="808"/>
      <c r="T23" s="809"/>
      <c r="U23" s="810"/>
      <c r="V23" s="811"/>
      <c r="W23" s="538"/>
      <c r="X23" s="538"/>
      <c r="Y23" s="538"/>
      <c r="Z23" s="538"/>
      <c r="AA23" s="537"/>
      <c r="AB23" s="537"/>
      <c r="AC23" s="537"/>
      <c r="AD23" s="537"/>
      <c r="AE23" s="537"/>
      <c r="AF23" s="537"/>
      <c r="AG23" s="537"/>
      <c r="AH23" s="537"/>
      <c r="AI23" s="537"/>
    </row>
    <row r="24" spans="1:35" ht="15.75">
      <c r="A24" s="529"/>
      <c r="B24" s="786">
        <v>23</v>
      </c>
      <c r="C24" s="787" t="s">
        <v>119</v>
      </c>
      <c r="D24" s="807" t="s">
        <v>21</v>
      </c>
      <c r="E24" s="800" t="s">
        <v>22</v>
      </c>
      <c r="F24" s="467" t="s">
        <v>275</v>
      </c>
      <c r="G24" s="469">
        <v>2.1800000000000002</v>
      </c>
      <c r="H24" s="469">
        <v>0</v>
      </c>
      <c r="I24" s="575">
        <v>26.5</v>
      </c>
      <c r="J24" s="576">
        <v>23.2</v>
      </c>
      <c r="K24" s="557">
        <f t="shared" si="2"/>
        <v>1.142241379310345</v>
      </c>
      <c r="L24" s="577">
        <f>SQRT(POWER(G24,2)+POWER(I24,2))*1.96*SQRT(2)</f>
        <v>73.702380149354752</v>
      </c>
      <c r="M24" s="584">
        <v>30.7</v>
      </c>
      <c r="N24" s="557">
        <f t="shared" si="4"/>
        <v>14.082568807339449</v>
      </c>
      <c r="O24" s="916">
        <f t="shared" si="3"/>
        <v>0</v>
      </c>
      <c r="P24" s="560">
        <f t="shared" si="6"/>
        <v>6.5400000000000009</v>
      </c>
      <c r="Q24" s="793" t="str">
        <f t="shared" si="1"/>
        <v>13s(N2,R1)</v>
      </c>
      <c r="R24" s="538"/>
      <c r="S24" s="537"/>
      <c r="T24" s="537"/>
      <c r="U24" s="537"/>
      <c r="V24" s="537"/>
      <c r="W24" s="538"/>
      <c r="X24" s="538"/>
      <c r="Y24" s="538"/>
      <c r="Z24" s="538"/>
      <c r="AA24" s="537"/>
      <c r="AB24" s="537"/>
      <c r="AC24" s="537"/>
      <c r="AD24" s="537"/>
      <c r="AE24" s="537"/>
      <c r="AF24" s="537"/>
      <c r="AG24" s="537"/>
      <c r="AH24" s="537"/>
      <c r="AI24" s="537"/>
    </row>
    <row r="25" spans="1:35" ht="15.75">
      <c r="A25" s="529"/>
      <c r="B25" s="794">
        <v>24</v>
      </c>
      <c r="C25" s="795" t="s">
        <v>119</v>
      </c>
      <c r="D25" s="812"/>
      <c r="E25" s="806" t="s">
        <v>23</v>
      </c>
      <c r="F25" s="790">
        <v>27</v>
      </c>
      <c r="G25" s="791">
        <v>3.95</v>
      </c>
      <c r="H25" s="792" t="s">
        <v>276</v>
      </c>
      <c r="I25" s="579">
        <f>I24</f>
        <v>26.5</v>
      </c>
      <c r="J25" s="580">
        <f>J24</f>
        <v>23.2</v>
      </c>
      <c r="K25" s="563">
        <f t="shared" si="2"/>
        <v>1.142241379310345</v>
      </c>
      <c r="L25" s="581">
        <f>SQRT((I25*I25)+(G25*G25))*1.96*SQRT(2)</f>
        <v>74.265768211202115</v>
      </c>
      <c r="M25" s="586">
        <v>30.7</v>
      </c>
      <c r="N25" s="563">
        <f t="shared" si="4"/>
        <v>7.7721518987341769</v>
      </c>
      <c r="O25" s="917">
        <f t="shared" si="3"/>
        <v>1.7804591134762404E-8</v>
      </c>
      <c r="P25" s="566">
        <f t="shared" si="6"/>
        <v>11.850000000000001</v>
      </c>
      <c r="Q25" s="798" t="str">
        <f t="shared" si="1"/>
        <v>13s(N2,R1)</v>
      </c>
      <c r="R25" s="538"/>
      <c r="S25" s="537"/>
      <c r="T25" s="537"/>
      <c r="U25" s="537"/>
      <c r="V25" s="537"/>
      <c r="W25" s="538"/>
      <c r="X25" s="538"/>
      <c r="Y25" s="538"/>
      <c r="Z25" s="538"/>
      <c r="AA25" s="537"/>
      <c r="AB25" s="537"/>
      <c r="AC25" s="537"/>
      <c r="AD25" s="537"/>
      <c r="AE25" s="537"/>
      <c r="AF25" s="537"/>
      <c r="AG25" s="537"/>
      <c r="AH25" s="537"/>
      <c r="AI25" s="537"/>
    </row>
    <row r="26" spans="1:35" ht="15.75">
      <c r="A26" s="529"/>
      <c r="B26" s="786">
        <v>25</v>
      </c>
      <c r="C26" s="787" t="s">
        <v>120</v>
      </c>
      <c r="D26" s="807" t="s">
        <v>21</v>
      </c>
      <c r="E26" s="800" t="s">
        <v>22</v>
      </c>
      <c r="F26" s="467" t="s">
        <v>274</v>
      </c>
      <c r="G26" s="469">
        <v>4.13</v>
      </c>
      <c r="H26" s="469">
        <v>2</v>
      </c>
      <c r="I26" s="575">
        <v>5.95</v>
      </c>
      <c r="J26" s="576">
        <v>14.7</v>
      </c>
      <c r="K26" s="557">
        <f t="shared" si="2"/>
        <v>0.40476190476190477</v>
      </c>
      <c r="L26" s="577">
        <f>SQRT(POWER(G26,2)+POWER(I26,2))*1.96*SQRT(2)</f>
        <v>20.076256176887163</v>
      </c>
      <c r="M26" s="593">
        <v>15</v>
      </c>
      <c r="N26" s="557">
        <f t="shared" si="4"/>
        <v>3.1476997578692494</v>
      </c>
      <c r="O26" s="916">
        <f t="shared" si="3"/>
        <v>4.9707148882563335</v>
      </c>
      <c r="P26" s="560">
        <f t="shared" si="6"/>
        <v>12.550382464291674</v>
      </c>
      <c r="Q26" s="793" t="str">
        <f t="shared" si="1"/>
        <v>13s/22s/R4s/41s/8x(N4R2/N2R4)</v>
      </c>
      <c r="R26" s="538"/>
      <c r="S26" s="537"/>
      <c r="T26" s="537"/>
      <c r="U26" s="537"/>
      <c r="V26" s="537"/>
      <c r="W26" s="538"/>
      <c r="X26" s="538"/>
      <c r="Y26" s="538"/>
      <c r="Z26" s="538"/>
      <c r="AA26" s="537"/>
      <c r="AB26" s="537"/>
      <c r="AC26" s="537"/>
      <c r="AD26" s="537"/>
      <c r="AE26" s="537"/>
      <c r="AF26" s="537"/>
      <c r="AG26" s="537"/>
      <c r="AH26" s="537"/>
      <c r="AI26" s="537"/>
    </row>
    <row r="27" spans="1:35" ht="15.75">
      <c r="A27" s="529"/>
      <c r="B27" s="794">
        <v>26</v>
      </c>
      <c r="C27" s="795" t="s">
        <v>120</v>
      </c>
      <c r="D27" s="812"/>
      <c r="E27" s="806" t="s">
        <v>23</v>
      </c>
      <c r="F27" s="467" t="s">
        <v>274</v>
      </c>
      <c r="G27" s="469">
        <v>2.84</v>
      </c>
      <c r="H27" s="469">
        <v>2</v>
      </c>
      <c r="I27" s="579">
        <f>I26</f>
        <v>5.95</v>
      </c>
      <c r="J27" s="580">
        <f>J26</f>
        <v>14.7</v>
      </c>
      <c r="K27" s="563">
        <f t="shared" si="2"/>
        <v>0.40476190476190477</v>
      </c>
      <c r="L27" s="581">
        <f>SQRT((I27*I27)+(G27*G27))*1.96*SQRT(2)</f>
        <v>18.274958438256434</v>
      </c>
      <c r="M27" s="593">
        <v>15</v>
      </c>
      <c r="N27" s="563">
        <f t="shared" si="4"/>
        <v>4.5774647887323949</v>
      </c>
      <c r="O27" s="917">
        <f t="shared" si="3"/>
        <v>0.10438475067782171</v>
      </c>
      <c r="P27" s="566">
        <f t="shared" si="6"/>
        <v>8.7515941404980619</v>
      </c>
      <c r="Q27" s="798" t="str">
        <f t="shared" si="1"/>
        <v>13s/22s/R4s/41s(N4,R1/N2,R2)</v>
      </c>
      <c r="R27" s="538"/>
      <c r="S27" s="537"/>
      <c r="T27" s="537"/>
      <c r="U27" s="537"/>
      <c r="V27" s="537"/>
      <c r="W27" s="538"/>
      <c r="X27" s="538"/>
      <c r="Y27" s="538"/>
      <c r="Z27" s="538"/>
      <c r="AA27" s="537"/>
      <c r="AB27" s="537"/>
      <c r="AC27" s="537"/>
      <c r="AD27" s="537"/>
      <c r="AE27" s="537"/>
      <c r="AF27" s="537"/>
      <c r="AG27" s="537"/>
      <c r="AH27" s="537"/>
      <c r="AI27" s="537"/>
    </row>
    <row r="28" spans="1:35" ht="15.75">
      <c r="A28" s="529"/>
      <c r="B28" s="786">
        <v>27</v>
      </c>
      <c r="C28" s="787" t="s">
        <v>121</v>
      </c>
      <c r="D28" s="807" t="s">
        <v>21</v>
      </c>
      <c r="E28" s="800" t="s">
        <v>22</v>
      </c>
      <c r="F28" s="467" t="s">
        <v>274</v>
      </c>
      <c r="G28" s="469">
        <v>2.5499999999999998</v>
      </c>
      <c r="H28" s="469">
        <v>1</v>
      </c>
      <c r="I28" s="575">
        <v>36.799999999999997</v>
      </c>
      <c r="J28" s="576">
        <v>43.2</v>
      </c>
      <c r="K28" s="557">
        <f t="shared" si="2"/>
        <v>0.85185185185185175</v>
      </c>
      <c r="L28" s="577">
        <f>SQRT(POWER(G28,2)+POWER(I28,2))*1.96*SQRT(2)</f>
        <v>102.24899400972119</v>
      </c>
      <c r="M28" s="573">
        <v>22.27</v>
      </c>
      <c r="N28" s="557">
        <f t="shared" si="4"/>
        <v>8.3411764705882359</v>
      </c>
      <c r="O28" s="916">
        <f t="shared" si="3"/>
        <v>3.9273029273090287E-10</v>
      </c>
      <c r="P28" s="560">
        <f t="shared" si="6"/>
        <v>7.7150826307953428</v>
      </c>
      <c r="Q28" s="793" t="str">
        <f t="shared" si="1"/>
        <v>13s(N2,R1)</v>
      </c>
      <c r="R28" s="538"/>
      <c r="S28" s="537"/>
      <c r="T28" s="537"/>
      <c r="U28" s="537"/>
      <c r="V28" s="537"/>
      <c r="W28" s="537"/>
      <c r="X28" s="538"/>
      <c r="Y28" s="538"/>
      <c r="Z28" s="538"/>
      <c r="AA28" s="537"/>
      <c r="AB28" s="537"/>
      <c r="AC28" s="537"/>
      <c r="AD28" s="537"/>
      <c r="AE28" s="537"/>
      <c r="AF28" s="537"/>
      <c r="AG28" s="537"/>
      <c r="AH28" s="537"/>
      <c r="AI28" s="537"/>
    </row>
    <row r="29" spans="1:35" ht="15.75">
      <c r="A29" s="529"/>
      <c r="B29" s="794">
        <v>28</v>
      </c>
      <c r="C29" s="795" t="s">
        <v>121</v>
      </c>
      <c r="D29" s="812"/>
      <c r="E29" s="806" t="s">
        <v>23</v>
      </c>
      <c r="F29" s="467" t="s">
        <v>274</v>
      </c>
      <c r="G29" s="469">
        <v>1.97</v>
      </c>
      <c r="H29" s="469">
        <v>1</v>
      </c>
      <c r="I29" s="579">
        <f>I28</f>
        <v>36.799999999999997</v>
      </c>
      <c r="J29" s="580">
        <f>J28</f>
        <v>43.2</v>
      </c>
      <c r="K29" s="563">
        <f t="shared" si="2"/>
        <v>0.85185185185185175</v>
      </c>
      <c r="L29" s="581">
        <f>SQRT((I29*I29)+(G29*G29))*1.96*SQRT(2)</f>
        <v>102.15045031168489</v>
      </c>
      <c r="M29" s="574">
        <v>22.27</v>
      </c>
      <c r="N29" s="563">
        <f t="shared" si="4"/>
        <v>10.796954314720812</v>
      </c>
      <c r="O29" s="917">
        <f t="shared" si="3"/>
        <v>0</v>
      </c>
      <c r="P29" s="566">
        <f t="shared" si="6"/>
        <v>5.9940053386696279</v>
      </c>
      <c r="Q29" s="798" t="str">
        <f t="shared" si="1"/>
        <v>13s(N2,R1)</v>
      </c>
      <c r="R29" s="538"/>
      <c r="S29" s="537"/>
      <c r="T29" s="537"/>
      <c r="U29" s="537"/>
      <c r="V29" s="537"/>
      <c r="W29" s="537"/>
      <c r="X29" s="538"/>
      <c r="Y29" s="538"/>
      <c r="Z29" s="538"/>
      <c r="AA29" s="537"/>
      <c r="AB29" s="537"/>
      <c r="AC29" s="537"/>
      <c r="AD29" s="537"/>
      <c r="AE29" s="537"/>
      <c r="AF29" s="537"/>
      <c r="AG29" s="537"/>
      <c r="AH29" s="537"/>
      <c r="AI29" s="537"/>
    </row>
    <row r="30" spans="1:35" ht="15.75">
      <c r="A30" s="531"/>
      <c r="B30" s="786">
        <v>29</v>
      </c>
      <c r="C30" s="787" t="s">
        <v>122</v>
      </c>
      <c r="D30" s="807" t="s">
        <v>21</v>
      </c>
      <c r="E30" s="800" t="s">
        <v>22</v>
      </c>
      <c r="F30" s="467" t="s">
        <v>274</v>
      </c>
      <c r="G30" s="469">
        <v>1.92</v>
      </c>
      <c r="H30" s="469">
        <v>2</v>
      </c>
      <c r="I30" s="555">
        <v>21.8</v>
      </c>
      <c r="J30" s="576">
        <v>28.4</v>
      </c>
      <c r="K30" s="557">
        <f t="shared" si="2"/>
        <v>0.76760563380281699</v>
      </c>
      <c r="L30" s="577">
        <f>SQRT(POWER(G30,2)+POWER(I30,2))*1.96*SQRT(2)</f>
        <v>60.660426280071597</v>
      </c>
      <c r="M30" s="594">
        <v>20</v>
      </c>
      <c r="N30" s="569">
        <f t="shared" si="4"/>
        <v>9.375</v>
      </c>
      <c r="O30" s="916">
        <f t="shared" si="3"/>
        <v>1.6653345369377348E-13</v>
      </c>
      <c r="P30" s="560">
        <f t="shared" si="6"/>
        <v>6.0973436839331931</v>
      </c>
      <c r="Q30" s="793" t="str">
        <f t="shared" si="1"/>
        <v>13s(N2,R1)</v>
      </c>
      <c r="R30" s="538"/>
      <c r="S30" s="537"/>
      <c r="T30" s="537"/>
      <c r="U30" s="537"/>
      <c r="V30" s="537"/>
      <c r="W30" s="537"/>
      <c r="X30" s="538"/>
      <c r="Y30" s="538"/>
      <c r="Z30" s="538"/>
      <c r="AA30" s="537"/>
      <c r="AB30" s="537"/>
      <c r="AC30" s="537"/>
      <c r="AD30" s="537"/>
      <c r="AE30" s="537"/>
      <c r="AF30" s="537"/>
      <c r="AG30" s="537"/>
      <c r="AH30" s="537"/>
      <c r="AI30" s="537"/>
    </row>
    <row r="31" spans="1:35" ht="15.75">
      <c r="A31" s="531"/>
      <c r="B31" s="794">
        <v>30</v>
      </c>
      <c r="C31" s="795" t="s">
        <v>122</v>
      </c>
      <c r="D31" s="812"/>
      <c r="E31" s="806" t="s">
        <v>23</v>
      </c>
      <c r="F31" s="467" t="s">
        <v>274</v>
      </c>
      <c r="G31" s="469">
        <v>1.27</v>
      </c>
      <c r="H31" s="469">
        <v>1</v>
      </c>
      <c r="I31" s="561">
        <f>I30</f>
        <v>21.8</v>
      </c>
      <c r="J31" s="580">
        <f>J30</f>
        <v>28.4</v>
      </c>
      <c r="K31" s="563">
        <f t="shared" si="2"/>
        <v>0.76760563380281699</v>
      </c>
      <c r="L31" s="581">
        <f>SQRT((I31*I31)+(G31*G31))*1.96*SQRT(2)</f>
        <v>60.528969934073722</v>
      </c>
      <c r="M31" s="595">
        <v>20</v>
      </c>
      <c r="N31" s="572">
        <f t="shared" si="4"/>
        <v>14.960629921259843</v>
      </c>
      <c r="O31" s="917">
        <f t="shared" si="3"/>
        <v>0</v>
      </c>
      <c r="P31" s="566">
        <f t="shared" si="6"/>
        <v>3.9390481083632376</v>
      </c>
      <c r="Q31" s="798" t="str">
        <f t="shared" si="1"/>
        <v>13s(N2,R1)</v>
      </c>
      <c r="R31" s="538"/>
      <c r="S31" s="537"/>
      <c r="T31" s="537"/>
      <c r="U31" s="537"/>
      <c r="V31" s="537"/>
      <c r="W31" s="537"/>
      <c r="X31" s="538"/>
      <c r="Y31" s="538"/>
      <c r="Z31" s="538"/>
      <c r="AA31" s="537"/>
      <c r="AB31" s="537"/>
      <c r="AC31" s="537"/>
      <c r="AD31" s="537"/>
      <c r="AE31" s="537"/>
      <c r="AF31" s="537"/>
      <c r="AG31" s="537"/>
      <c r="AH31" s="537"/>
      <c r="AI31" s="537"/>
    </row>
    <row r="32" spans="1:35" ht="15.75">
      <c r="A32" s="531"/>
      <c r="B32" s="786">
        <v>31</v>
      </c>
      <c r="C32" s="787" t="s">
        <v>123</v>
      </c>
      <c r="D32" s="807" t="s">
        <v>21</v>
      </c>
      <c r="E32" s="800" t="s">
        <v>22</v>
      </c>
      <c r="F32" s="470" t="s">
        <v>274</v>
      </c>
      <c r="G32" s="471">
        <v>1.1100000000000001</v>
      </c>
      <c r="H32" s="471">
        <v>1</v>
      </c>
      <c r="I32" s="555">
        <v>5.6</v>
      </c>
      <c r="J32" s="576">
        <v>7.5</v>
      </c>
      <c r="K32" s="557">
        <f t="shared" si="2"/>
        <v>0.74666666666666659</v>
      </c>
      <c r="L32" s="577">
        <f>SQRT(POWER(G32,2)+POWER(I32,2))*1.96*SQRT(2)</f>
        <v>15.824399600616763</v>
      </c>
      <c r="M32" s="590">
        <v>10.44</v>
      </c>
      <c r="N32" s="557">
        <f t="shared" si="4"/>
        <v>8.5045045045045029</v>
      </c>
      <c r="O32" s="916">
        <f t="shared" si="3"/>
        <v>1.2393419623890622E-10</v>
      </c>
      <c r="P32" s="560">
        <f t="shared" si="6"/>
        <v>3.4769095472847726</v>
      </c>
      <c r="Q32" s="793" t="str">
        <f t="shared" si="1"/>
        <v>13s(N2,R1)</v>
      </c>
      <c r="R32" s="810"/>
      <c r="S32" s="537"/>
      <c r="T32" s="537"/>
      <c r="U32" s="537"/>
      <c r="V32" s="537"/>
      <c r="W32" s="537"/>
      <c r="X32" s="538"/>
      <c r="Y32" s="538"/>
      <c r="Z32" s="538"/>
      <c r="AA32" s="537"/>
      <c r="AB32" s="537"/>
      <c r="AC32" s="537"/>
      <c r="AD32" s="537"/>
      <c r="AE32" s="537"/>
      <c r="AF32" s="537"/>
      <c r="AG32" s="537"/>
      <c r="AH32" s="537"/>
      <c r="AI32" s="537"/>
    </row>
    <row r="33" spans="1:35" ht="15.75">
      <c r="A33" s="531"/>
      <c r="B33" s="794">
        <v>32</v>
      </c>
      <c r="C33" s="795" t="s">
        <v>123</v>
      </c>
      <c r="D33" s="812"/>
      <c r="E33" s="806" t="s">
        <v>23</v>
      </c>
      <c r="F33" s="470" t="s">
        <v>274</v>
      </c>
      <c r="G33" s="471">
        <v>1.41</v>
      </c>
      <c r="H33" s="471">
        <v>0</v>
      </c>
      <c r="I33" s="561">
        <f>I32</f>
        <v>5.6</v>
      </c>
      <c r="J33" s="580">
        <f>J32</f>
        <v>7.5</v>
      </c>
      <c r="K33" s="563">
        <f t="shared" si="2"/>
        <v>0.74666666666666659</v>
      </c>
      <c r="L33" s="581">
        <f>SQRT((I33*I33)+(G33*G33))*1.96*SQRT(2)</f>
        <v>16.006877331947038</v>
      </c>
      <c r="M33" s="591">
        <v>10.44</v>
      </c>
      <c r="N33" s="563">
        <f t="shared" si="4"/>
        <v>7.4042553191489366</v>
      </c>
      <c r="O33" s="917">
        <f t="shared" si="3"/>
        <v>1.7712159516847237E-7</v>
      </c>
      <c r="P33" s="566">
        <f t="shared" si="6"/>
        <v>4.2299999999999995</v>
      </c>
      <c r="Q33" s="798" t="str">
        <f t="shared" si="1"/>
        <v>13s(N2,R1)</v>
      </c>
      <c r="R33" s="538"/>
      <c r="S33" s="537"/>
      <c r="T33" s="537"/>
      <c r="U33" s="537"/>
      <c r="V33" s="537"/>
      <c r="W33" s="538"/>
      <c r="X33" s="538"/>
      <c r="Y33" s="538"/>
      <c r="Z33" s="538"/>
      <c r="AA33" s="537"/>
      <c r="AB33" s="537"/>
      <c r="AC33" s="537"/>
      <c r="AD33" s="537"/>
      <c r="AE33" s="537"/>
      <c r="AF33" s="537"/>
      <c r="AG33" s="537"/>
      <c r="AH33" s="537"/>
      <c r="AI33" s="537"/>
    </row>
    <row r="34" spans="1:35" ht="15.75">
      <c r="A34" s="531"/>
      <c r="B34" s="786">
        <v>33</v>
      </c>
      <c r="C34" s="787" t="s">
        <v>124</v>
      </c>
      <c r="D34" s="807" t="s">
        <v>24</v>
      </c>
      <c r="E34" s="800" t="s">
        <v>22</v>
      </c>
      <c r="F34" s="472">
        <v>27</v>
      </c>
      <c r="G34" s="473">
        <v>2.4900000000000002</v>
      </c>
      <c r="H34" s="474">
        <v>2</v>
      </c>
      <c r="I34" s="575">
        <v>8.6</v>
      </c>
      <c r="J34" s="576">
        <v>14.7</v>
      </c>
      <c r="K34" s="557">
        <f t="shared" si="2"/>
        <v>0.58503401360544216</v>
      </c>
      <c r="L34" s="577">
        <f>SQRT(POWER(G34,2)+POWER(I34,2))*1.96*SQRT(2)</f>
        <v>24.817052208511793</v>
      </c>
      <c r="M34" s="578">
        <v>13.9</v>
      </c>
      <c r="N34" s="557">
        <f t="shared" si="4"/>
        <v>4.7791164658634537</v>
      </c>
      <c r="O34" s="916">
        <f t="shared" si="3"/>
        <v>5.2066325144095593E-2</v>
      </c>
      <c r="P34" s="560">
        <f t="shared" si="6"/>
        <v>7.7331041632710473</v>
      </c>
      <c r="Q34" s="793" t="str">
        <f t="shared" si="1"/>
        <v>13s/22s/R4s/41s(N4,R1/N2,R2)</v>
      </c>
      <c r="R34" s="538"/>
      <c r="S34" s="537"/>
      <c r="T34" s="537"/>
      <c r="U34" s="537"/>
      <c r="V34" s="537"/>
      <c r="W34" s="538"/>
      <c r="X34" s="538"/>
      <c r="Y34" s="538"/>
      <c r="Z34" s="538"/>
      <c r="AA34" s="537"/>
      <c r="AB34" s="537"/>
      <c r="AC34" s="537"/>
      <c r="AD34" s="537"/>
      <c r="AE34" s="537"/>
      <c r="AF34" s="537"/>
      <c r="AG34" s="537"/>
      <c r="AH34" s="537"/>
      <c r="AI34" s="537"/>
    </row>
    <row r="35" spans="1:35" ht="15.75">
      <c r="A35" s="531"/>
      <c r="B35" s="794">
        <v>34</v>
      </c>
      <c r="C35" s="795" t="s">
        <v>124</v>
      </c>
      <c r="D35" s="812"/>
      <c r="E35" s="806" t="s">
        <v>23</v>
      </c>
      <c r="F35" s="467" t="s">
        <v>274</v>
      </c>
      <c r="G35" s="469">
        <v>1.68</v>
      </c>
      <c r="H35" s="469">
        <v>2</v>
      </c>
      <c r="I35" s="579">
        <f>I34</f>
        <v>8.6</v>
      </c>
      <c r="J35" s="580">
        <f>J34</f>
        <v>14.7</v>
      </c>
      <c r="K35" s="563">
        <f t="shared" si="2"/>
        <v>0.58503401360544216</v>
      </c>
      <c r="L35" s="581">
        <f>SQRT((I35*I35)+(G35*G35))*1.96*SQRT(2)</f>
        <v>24.288568003898458</v>
      </c>
      <c r="M35" s="582">
        <v>13.9</v>
      </c>
      <c r="N35" s="563">
        <f t="shared" si="4"/>
        <v>7.0833333333333339</v>
      </c>
      <c r="O35" s="917">
        <f t="shared" si="3"/>
        <v>1.17975944569082E-6</v>
      </c>
      <c r="P35" s="566">
        <f t="shared" si="6"/>
        <v>5.4223242249057737</v>
      </c>
      <c r="Q35" s="798" t="str">
        <f t="shared" si="1"/>
        <v>13s(N2,R1)</v>
      </c>
      <c r="R35" s="538"/>
      <c r="S35" s="537"/>
      <c r="T35" s="537"/>
      <c r="U35" s="537"/>
      <c r="V35" s="537"/>
      <c r="W35" s="538"/>
      <c r="X35" s="538"/>
      <c r="Y35" s="538"/>
      <c r="Z35" s="538"/>
      <c r="AA35" s="537"/>
      <c r="AB35" s="537"/>
      <c r="AC35" s="537"/>
      <c r="AD35" s="537"/>
      <c r="AE35" s="537"/>
      <c r="AF35" s="537"/>
      <c r="AG35" s="537"/>
      <c r="AH35" s="537"/>
      <c r="AI35" s="537"/>
    </row>
    <row r="36" spans="1:35" ht="15.75">
      <c r="A36" s="531"/>
      <c r="B36" s="786">
        <v>35</v>
      </c>
      <c r="C36" s="787" t="s">
        <v>125</v>
      </c>
      <c r="D36" s="807" t="s">
        <v>24</v>
      </c>
      <c r="E36" s="800" t="s">
        <v>22</v>
      </c>
      <c r="F36" s="470" t="s">
        <v>274</v>
      </c>
      <c r="G36" s="471">
        <v>1.77</v>
      </c>
      <c r="H36" s="471">
        <v>3</v>
      </c>
      <c r="I36" s="575">
        <v>13.4</v>
      </c>
      <c r="J36" s="576">
        <v>42.15</v>
      </c>
      <c r="K36" s="557">
        <f t="shared" si="2"/>
        <v>0.31791221826809019</v>
      </c>
      <c r="L36" s="577">
        <f>SQRT(POWER(G36,2)+POWER(I36,2))*1.96*SQRT(2)</f>
        <v>37.465532016508192</v>
      </c>
      <c r="M36" s="596">
        <v>21</v>
      </c>
      <c r="N36" s="557">
        <f t="shared" si="4"/>
        <v>10.169491525423728</v>
      </c>
      <c r="O36" s="916">
        <f t="shared" si="3"/>
        <v>0</v>
      </c>
      <c r="P36" s="560">
        <f t="shared" si="6"/>
        <v>6.0988605493157495</v>
      </c>
      <c r="Q36" s="793" t="str">
        <f t="shared" si="1"/>
        <v>13s(N2,R1)</v>
      </c>
      <c r="R36" s="538"/>
      <c r="S36" s="537"/>
      <c r="T36" s="537"/>
      <c r="U36" s="537"/>
      <c r="V36" s="537"/>
      <c r="W36" s="538"/>
      <c r="X36" s="538"/>
      <c r="Y36" s="538"/>
      <c r="Z36" s="538"/>
      <c r="AA36" s="537"/>
      <c r="AB36" s="537"/>
      <c r="AC36" s="537"/>
      <c r="AD36" s="537"/>
      <c r="AE36" s="537"/>
      <c r="AF36" s="537"/>
      <c r="AG36" s="537"/>
      <c r="AH36" s="537"/>
      <c r="AI36" s="537"/>
    </row>
    <row r="37" spans="1:35" ht="15.75">
      <c r="A37" s="531"/>
      <c r="B37" s="794">
        <v>36</v>
      </c>
      <c r="C37" s="795" t="s">
        <v>125</v>
      </c>
      <c r="D37" s="812"/>
      <c r="E37" s="806" t="s">
        <v>23</v>
      </c>
      <c r="F37" s="470" t="s">
        <v>274</v>
      </c>
      <c r="G37" s="471">
        <v>1.1200000000000001</v>
      </c>
      <c r="H37" s="471">
        <v>0</v>
      </c>
      <c r="I37" s="579">
        <f>I36</f>
        <v>13.4</v>
      </c>
      <c r="J37" s="580">
        <f>J36</f>
        <v>42.15</v>
      </c>
      <c r="K37" s="563">
        <f t="shared" si="2"/>
        <v>0.31791221826809019</v>
      </c>
      <c r="L37" s="581">
        <f>SQRT((I37*I37)+(G37*G37))*1.96*SQRT(2)</f>
        <v>37.272418731281718</v>
      </c>
      <c r="M37" s="596">
        <v>21</v>
      </c>
      <c r="N37" s="563">
        <f t="shared" si="4"/>
        <v>18.749999999999996</v>
      </c>
      <c r="O37" s="917">
        <f t="shared" si="3"/>
        <v>0</v>
      </c>
      <c r="P37" s="566">
        <f t="shared" si="6"/>
        <v>3.3600000000000003</v>
      </c>
      <c r="Q37" s="798" t="str">
        <f t="shared" si="1"/>
        <v>13s(N2,R1)</v>
      </c>
      <c r="R37" s="538"/>
      <c r="S37" s="537"/>
      <c r="T37" s="537"/>
      <c r="U37" s="537"/>
      <c r="V37" s="537"/>
      <c r="W37" s="538"/>
      <c r="X37" s="538"/>
      <c r="Y37" s="538"/>
      <c r="Z37" s="538"/>
      <c r="AA37" s="537"/>
      <c r="AB37" s="537"/>
      <c r="AC37" s="537"/>
      <c r="AD37" s="537"/>
      <c r="AE37" s="537"/>
      <c r="AF37" s="537"/>
      <c r="AG37" s="537"/>
      <c r="AH37" s="537"/>
      <c r="AI37" s="537"/>
    </row>
    <row r="38" spans="1:35" ht="15.75">
      <c r="A38" s="531"/>
      <c r="B38" s="786">
        <v>37</v>
      </c>
      <c r="C38" s="787" t="s">
        <v>126</v>
      </c>
      <c r="D38" s="807" t="s">
        <v>24</v>
      </c>
      <c r="E38" s="800" t="s">
        <v>22</v>
      </c>
      <c r="F38" s="470" t="s">
        <v>274</v>
      </c>
      <c r="G38" s="471">
        <v>1.94</v>
      </c>
      <c r="H38" s="471">
        <v>1</v>
      </c>
      <c r="I38" s="575">
        <v>32.200000000000003</v>
      </c>
      <c r="J38" s="576">
        <v>31.8</v>
      </c>
      <c r="K38" s="557">
        <f t="shared" si="2"/>
        <v>1.0125786163522013</v>
      </c>
      <c r="L38" s="577">
        <f>SQRT(POWER(G38,2)+POWER(I38,2))*1.96*SQRT(2)</f>
        <v>89.41568978384052</v>
      </c>
      <c r="M38" s="597">
        <v>20</v>
      </c>
      <c r="N38" s="557">
        <f t="shared" si="4"/>
        <v>9.7938144329896915</v>
      </c>
      <c r="O38" s="916">
        <f t="shared" si="3"/>
        <v>0</v>
      </c>
      <c r="P38" s="560">
        <f t="shared" si="6"/>
        <v>5.9052857678523907</v>
      </c>
      <c r="Q38" s="793" t="str">
        <f t="shared" si="1"/>
        <v>13s(N2,R1)</v>
      </c>
      <c r="R38" s="538"/>
      <c r="S38" s="537"/>
      <c r="T38" s="537"/>
      <c r="U38" s="537"/>
      <c r="V38" s="537"/>
      <c r="W38" s="538"/>
      <c r="X38" s="538"/>
      <c r="Y38" s="538"/>
      <c r="Z38" s="538"/>
      <c r="AA38" s="537"/>
      <c r="AB38" s="537"/>
      <c r="AC38" s="537"/>
      <c r="AD38" s="537"/>
      <c r="AE38" s="537"/>
      <c r="AF38" s="537"/>
      <c r="AG38" s="537"/>
      <c r="AH38" s="537"/>
      <c r="AI38" s="537"/>
    </row>
    <row r="39" spans="1:35" ht="15.75">
      <c r="A39" s="531"/>
      <c r="B39" s="794">
        <v>38</v>
      </c>
      <c r="C39" s="795" t="s">
        <v>126</v>
      </c>
      <c r="D39" s="812"/>
      <c r="E39" s="806" t="s">
        <v>23</v>
      </c>
      <c r="F39" s="470" t="s">
        <v>274</v>
      </c>
      <c r="G39" s="471">
        <v>1.8</v>
      </c>
      <c r="H39" s="471">
        <v>0</v>
      </c>
      <c r="I39" s="579">
        <f>I38</f>
        <v>32.200000000000003</v>
      </c>
      <c r="J39" s="580">
        <f>J38</f>
        <v>31.8</v>
      </c>
      <c r="K39" s="563">
        <f t="shared" si="2"/>
        <v>1.0125786163522013</v>
      </c>
      <c r="L39" s="581">
        <f>SQRT((I39*I39)+(G39*G39))*1.96*SQRT(2)</f>
        <v>89.39319132909398</v>
      </c>
      <c r="M39" s="598">
        <v>20</v>
      </c>
      <c r="N39" s="563">
        <f t="shared" si="4"/>
        <v>11.111111111111111</v>
      </c>
      <c r="O39" s="917">
        <f t="shared" si="3"/>
        <v>0</v>
      </c>
      <c r="P39" s="566">
        <f t="shared" si="6"/>
        <v>5.4</v>
      </c>
      <c r="Q39" s="798" t="str">
        <f t="shared" si="1"/>
        <v>13s(N2,R1)</v>
      </c>
      <c r="R39" s="538"/>
      <c r="S39" s="537"/>
      <c r="T39" s="537"/>
      <c r="U39" s="537"/>
      <c r="V39" s="537"/>
      <c r="W39" s="538"/>
      <c r="X39" s="538"/>
      <c r="Y39" s="538"/>
      <c r="Z39" s="538"/>
      <c r="AA39" s="537"/>
      <c r="AB39" s="537"/>
      <c r="AC39" s="537"/>
      <c r="AD39" s="537"/>
      <c r="AE39" s="537"/>
      <c r="AF39" s="537"/>
      <c r="AG39" s="537"/>
      <c r="AH39" s="537"/>
      <c r="AI39" s="537"/>
    </row>
    <row r="40" spans="1:35" ht="15.75">
      <c r="A40" s="531"/>
      <c r="B40" s="786">
        <v>39</v>
      </c>
      <c r="C40" s="787" t="s">
        <v>127</v>
      </c>
      <c r="D40" s="807" t="s">
        <v>21</v>
      </c>
      <c r="E40" s="800" t="s">
        <v>22</v>
      </c>
      <c r="F40" s="470" t="s">
        <v>274</v>
      </c>
      <c r="G40" s="471">
        <v>1.6</v>
      </c>
      <c r="H40" s="471">
        <v>4</v>
      </c>
      <c r="I40" s="575">
        <v>8.15</v>
      </c>
      <c r="J40" s="576">
        <v>10.8</v>
      </c>
      <c r="K40" s="557">
        <f t="shared" si="2"/>
        <v>0.75462962962962965</v>
      </c>
      <c r="L40" s="577">
        <f>SQRT(POWER(G40,2)+POWER(I40,2))*1.96*SQRT(2)</f>
        <v>23.021866648905775</v>
      </c>
      <c r="M40" s="590">
        <v>15.16</v>
      </c>
      <c r="N40" s="557">
        <f t="shared" si="4"/>
        <v>6.9749999999999996</v>
      </c>
      <c r="O40" s="916">
        <f t="shared" si="3"/>
        <v>2.1875580569208353E-6</v>
      </c>
      <c r="P40" s="560">
        <f t="shared" si="6"/>
        <v>6.2481997407253242</v>
      </c>
      <c r="Q40" s="793" t="str">
        <f t="shared" si="1"/>
        <v>13s(N2,R1)</v>
      </c>
      <c r="R40" s="538"/>
      <c r="S40" s="537"/>
      <c r="T40" s="537"/>
      <c r="U40" s="537"/>
      <c r="V40" s="537"/>
      <c r="W40" s="538"/>
      <c r="X40" s="538"/>
      <c r="Y40" s="538"/>
      <c r="Z40" s="538"/>
      <c r="AA40" s="537"/>
      <c r="AB40" s="537"/>
      <c r="AC40" s="537"/>
      <c r="AD40" s="537"/>
      <c r="AE40" s="537"/>
      <c r="AF40" s="537"/>
      <c r="AG40" s="537"/>
      <c r="AH40" s="537"/>
      <c r="AI40" s="537"/>
    </row>
    <row r="41" spans="1:35" ht="15.75">
      <c r="A41" s="531"/>
      <c r="B41" s="794">
        <v>40</v>
      </c>
      <c r="C41" s="795" t="s">
        <v>127</v>
      </c>
      <c r="D41" s="812"/>
      <c r="E41" s="806" t="s">
        <v>23</v>
      </c>
      <c r="F41" s="470" t="s">
        <v>274</v>
      </c>
      <c r="G41" s="471">
        <v>0.92</v>
      </c>
      <c r="H41" s="471">
        <v>2</v>
      </c>
      <c r="I41" s="579">
        <f>I40</f>
        <v>8.15</v>
      </c>
      <c r="J41" s="580">
        <f>J40</f>
        <v>10.8</v>
      </c>
      <c r="K41" s="563">
        <f t="shared" si="2"/>
        <v>0.75462962962962965</v>
      </c>
      <c r="L41" s="581">
        <f>SQRT((I41*I41)+(G41*G41))*1.96*SQRT(2)</f>
        <v>22.734124405395516</v>
      </c>
      <c r="M41" s="591">
        <v>15.16</v>
      </c>
      <c r="N41" s="563">
        <f t="shared" si="4"/>
        <v>14.304347826086955</v>
      </c>
      <c r="O41" s="917">
        <f t="shared" si="3"/>
        <v>0</v>
      </c>
      <c r="P41" s="566">
        <f t="shared" si="6"/>
        <v>3.4084600628436297</v>
      </c>
      <c r="Q41" s="798" t="str">
        <f t="shared" si="1"/>
        <v>13s(N2,R1)</v>
      </c>
      <c r="R41" s="538"/>
      <c r="S41" s="537"/>
      <c r="T41" s="537"/>
      <c r="U41" s="537"/>
      <c r="V41" s="537"/>
      <c r="W41" s="538"/>
      <c r="X41" s="538"/>
      <c r="Y41" s="538"/>
      <c r="Z41" s="538"/>
      <c r="AA41" s="537"/>
      <c r="AB41" s="537"/>
      <c r="AC41" s="537"/>
      <c r="AD41" s="537"/>
      <c r="AE41" s="537"/>
      <c r="AF41" s="537"/>
      <c r="AG41" s="537"/>
      <c r="AH41" s="537"/>
      <c r="AI41" s="537"/>
    </row>
    <row r="42" spans="1:35" ht="15.75">
      <c r="A42" s="531"/>
      <c r="B42" s="786">
        <v>41</v>
      </c>
      <c r="C42" s="787" t="s">
        <v>128</v>
      </c>
      <c r="D42" s="807" t="s">
        <v>21</v>
      </c>
      <c r="E42" s="800" t="s">
        <v>22</v>
      </c>
      <c r="F42" s="470" t="s">
        <v>275</v>
      </c>
      <c r="G42" s="471">
        <v>1.7</v>
      </c>
      <c r="H42" s="471">
        <v>3</v>
      </c>
      <c r="I42" s="575">
        <v>2.75</v>
      </c>
      <c r="J42" s="576">
        <v>4.7</v>
      </c>
      <c r="K42" s="557">
        <f t="shared" si="2"/>
        <v>0.58510638297872342</v>
      </c>
      <c r="L42" s="577">
        <f>SQRT(POWER(G42,2)+POWER(I42,2))*1.96*SQRT(2)</f>
        <v>8.9615092478889977</v>
      </c>
      <c r="M42" s="559">
        <v>10</v>
      </c>
      <c r="N42" s="557">
        <f t="shared" si="4"/>
        <v>4.1176470588235299</v>
      </c>
      <c r="O42" s="916">
        <f t="shared" si="3"/>
        <v>0.44269164281767187</v>
      </c>
      <c r="P42" s="560">
        <f t="shared" si="6"/>
        <v>5.9169248769948055</v>
      </c>
      <c r="Q42" s="793" t="str">
        <f t="shared" si="1"/>
        <v>13s/22s/R4s/41s(N4,R1/N2,R2)</v>
      </c>
      <c r="R42" s="538"/>
      <c r="S42" s="537"/>
      <c r="T42" s="537"/>
      <c r="U42" s="537"/>
      <c r="V42" s="537"/>
      <c r="W42" s="538"/>
      <c r="X42" s="538"/>
      <c r="Y42" s="538"/>
      <c r="Z42" s="538"/>
      <c r="AA42" s="537"/>
      <c r="AB42" s="537"/>
      <c r="AC42" s="537"/>
      <c r="AD42" s="537"/>
      <c r="AE42" s="537"/>
      <c r="AF42" s="537"/>
      <c r="AG42" s="537"/>
      <c r="AH42" s="537"/>
      <c r="AI42" s="537"/>
    </row>
    <row r="43" spans="1:35" ht="15.75">
      <c r="A43" s="531"/>
      <c r="B43" s="794">
        <v>42</v>
      </c>
      <c r="C43" s="795" t="s">
        <v>128</v>
      </c>
      <c r="D43" s="812"/>
      <c r="E43" s="806" t="s">
        <v>23</v>
      </c>
      <c r="F43" s="470" t="s">
        <v>275</v>
      </c>
      <c r="G43" s="471">
        <v>1.1499999999999999</v>
      </c>
      <c r="H43" s="471">
        <v>3</v>
      </c>
      <c r="I43" s="579">
        <f>I42</f>
        <v>2.75</v>
      </c>
      <c r="J43" s="580">
        <f>J42</f>
        <v>4.7</v>
      </c>
      <c r="K43" s="563">
        <f t="shared" si="2"/>
        <v>0.58510638297872342</v>
      </c>
      <c r="L43" s="581">
        <f>SQRT((I43*I43)+(G43*G43))*1.96*SQRT(2)</f>
        <v>8.2622776520763335</v>
      </c>
      <c r="M43" s="565">
        <v>10</v>
      </c>
      <c r="N43" s="563">
        <f t="shared" si="4"/>
        <v>6.0869565217391308</v>
      </c>
      <c r="O43" s="917">
        <f t="shared" si="3"/>
        <v>2.2487714903540734E-4</v>
      </c>
      <c r="P43" s="566">
        <f t="shared" si="6"/>
        <v>4.5719251962384506</v>
      </c>
      <c r="Q43" s="798" t="str">
        <f t="shared" si="1"/>
        <v>13s(N2,R1)</v>
      </c>
      <c r="R43" s="538"/>
      <c r="S43" s="537"/>
      <c r="T43" s="537"/>
      <c r="U43" s="537"/>
      <c r="V43" s="537"/>
      <c r="W43" s="538"/>
      <c r="X43" s="538"/>
      <c r="Y43" s="538"/>
      <c r="Z43" s="538"/>
      <c r="AA43" s="537"/>
      <c r="AB43" s="537"/>
      <c r="AC43" s="537"/>
      <c r="AD43" s="537"/>
      <c r="AE43" s="537"/>
      <c r="AF43" s="537"/>
      <c r="AG43" s="537"/>
      <c r="AH43" s="537"/>
      <c r="AI43" s="537"/>
    </row>
    <row r="44" spans="1:35" ht="15.75">
      <c r="A44" s="531"/>
      <c r="B44" s="786">
        <v>43</v>
      </c>
      <c r="C44" s="787" t="s">
        <v>129</v>
      </c>
      <c r="D44" s="807" t="s">
        <v>21</v>
      </c>
      <c r="E44" s="800" t="s">
        <v>22</v>
      </c>
      <c r="F44" s="470" t="s">
        <v>274</v>
      </c>
      <c r="G44" s="471">
        <v>2.17</v>
      </c>
      <c r="H44" s="471">
        <v>1</v>
      </c>
      <c r="I44" s="575">
        <v>5.95</v>
      </c>
      <c r="J44" s="576">
        <v>15.3</v>
      </c>
      <c r="K44" s="557">
        <f t="shared" si="2"/>
        <v>0.3888888888888889</v>
      </c>
      <c r="L44" s="577">
        <f>SQRT(POWER(G44,2)+POWER(I44,2))*1.96*SQRT(2)</f>
        <v>17.555167571971509</v>
      </c>
      <c r="M44" s="588">
        <v>13</v>
      </c>
      <c r="N44" s="557">
        <f t="shared" si="4"/>
        <v>5.5299539170506913</v>
      </c>
      <c r="O44" s="916">
        <f t="shared" si="3"/>
        <v>2.7893894388286711E-3</v>
      </c>
      <c r="P44" s="560">
        <f t="shared" si="6"/>
        <v>6.5863571114843138</v>
      </c>
      <c r="Q44" s="793" t="str">
        <f t="shared" si="1"/>
        <v>13s/22s/R4s(N2,R1)</v>
      </c>
      <c r="R44" s="538"/>
      <c r="S44" s="537"/>
      <c r="T44" s="537"/>
      <c r="U44" s="537"/>
      <c r="V44" s="537"/>
      <c r="W44" s="537"/>
      <c r="X44" s="538"/>
      <c r="Y44" s="538"/>
      <c r="Z44" s="538"/>
      <c r="AA44" s="537"/>
      <c r="AB44" s="537"/>
      <c r="AC44" s="537"/>
      <c r="AD44" s="537"/>
      <c r="AE44" s="537"/>
      <c r="AF44" s="537"/>
      <c r="AG44" s="537"/>
      <c r="AH44" s="537"/>
      <c r="AI44" s="537"/>
    </row>
    <row r="45" spans="1:35" ht="15.75">
      <c r="A45" s="531"/>
      <c r="B45" s="794">
        <v>44</v>
      </c>
      <c r="C45" s="795" t="s">
        <v>129</v>
      </c>
      <c r="D45" s="812"/>
      <c r="E45" s="806" t="s">
        <v>23</v>
      </c>
      <c r="F45" s="470" t="s">
        <v>274</v>
      </c>
      <c r="G45" s="471">
        <v>1.54</v>
      </c>
      <c r="H45" s="471">
        <v>1</v>
      </c>
      <c r="I45" s="579">
        <f>I44</f>
        <v>5.95</v>
      </c>
      <c r="J45" s="580">
        <f>J44</f>
        <v>15.3</v>
      </c>
      <c r="K45" s="563">
        <f t="shared" si="2"/>
        <v>0.3888888888888889</v>
      </c>
      <c r="L45" s="581">
        <f>SQRT((I45*I45)+(G45*G45))*1.96*SQRT(2)</f>
        <v>17.036019638401456</v>
      </c>
      <c r="M45" s="589">
        <v>13</v>
      </c>
      <c r="N45" s="563">
        <f t="shared" si="4"/>
        <v>7.7922077922077921</v>
      </c>
      <c r="O45" s="917">
        <f t="shared" si="3"/>
        <v>1.5649104234682909E-8</v>
      </c>
      <c r="P45" s="566">
        <f t="shared" si="6"/>
        <v>4.7269863549623246</v>
      </c>
      <c r="Q45" s="798" t="str">
        <f t="shared" si="1"/>
        <v>13s(N2,R1)</v>
      </c>
      <c r="R45" s="538"/>
      <c r="S45" s="537"/>
      <c r="T45" s="537"/>
      <c r="U45" s="537"/>
      <c r="V45" s="537"/>
      <c r="W45" s="538"/>
      <c r="X45" s="538"/>
      <c r="Y45" s="538"/>
      <c r="Z45" s="538"/>
      <c r="AA45" s="537"/>
      <c r="AB45" s="537"/>
      <c r="AC45" s="537"/>
      <c r="AD45" s="537"/>
      <c r="AE45" s="537"/>
      <c r="AF45" s="537"/>
      <c r="AG45" s="537"/>
      <c r="AH45" s="537"/>
      <c r="AI45" s="537"/>
    </row>
    <row r="46" spans="1:35" ht="15.75">
      <c r="A46" s="531"/>
      <c r="B46" s="786">
        <v>45</v>
      </c>
      <c r="C46" s="787" t="s">
        <v>130</v>
      </c>
      <c r="D46" s="807" t="s">
        <v>21</v>
      </c>
      <c r="E46" s="800" t="s">
        <v>22</v>
      </c>
      <c r="F46" s="470" t="s">
        <v>274</v>
      </c>
      <c r="G46" s="475">
        <v>0</v>
      </c>
      <c r="H46" s="471">
        <v>1</v>
      </c>
      <c r="I46" s="575">
        <v>19.899999999999999</v>
      </c>
      <c r="J46" s="576">
        <v>32.700000000000003</v>
      </c>
      <c r="K46" s="557">
        <f t="shared" si="2"/>
        <v>0.60856269113149841</v>
      </c>
      <c r="L46" s="577">
        <f>SQRT(POWER(G46,2)+POWER(I46,2))*1.96*SQRT(2)</f>
        <v>55.159985786800199</v>
      </c>
      <c r="M46" s="573">
        <v>12.9</v>
      </c>
      <c r="N46" s="1040" t="e">
        <f t="shared" si="4"/>
        <v>#DIV/0!</v>
      </c>
      <c r="O46" s="526" t="e">
        <f t="shared" si="3"/>
        <v>#DIV/0!</v>
      </c>
      <c r="P46" s="560">
        <f t="shared" si="6"/>
        <v>1</v>
      </c>
      <c r="Q46" s="793" t="e">
        <f t="shared" si="1"/>
        <v>#DIV/0!</v>
      </c>
      <c r="R46" s="538"/>
      <c r="S46" s="537"/>
      <c r="T46" s="537"/>
      <c r="U46" s="537"/>
      <c r="V46" s="537"/>
      <c r="W46" s="538"/>
      <c r="X46" s="538"/>
      <c r="Y46" s="538"/>
      <c r="Z46" s="538"/>
      <c r="AA46" s="537"/>
      <c r="AB46" s="537"/>
      <c r="AC46" s="537"/>
      <c r="AD46" s="537"/>
      <c r="AE46" s="537"/>
      <c r="AF46" s="537"/>
      <c r="AG46" s="537"/>
      <c r="AH46" s="537"/>
      <c r="AI46" s="537"/>
    </row>
    <row r="47" spans="1:35" ht="15.75">
      <c r="A47" s="531"/>
      <c r="B47" s="794">
        <v>46</v>
      </c>
      <c r="C47" s="795" t="s">
        <v>130</v>
      </c>
      <c r="D47" s="812"/>
      <c r="E47" s="806" t="s">
        <v>23</v>
      </c>
      <c r="F47" s="470" t="s">
        <v>274</v>
      </c>
      <c r="G47" s="471">
        <v>2</v>
      </c>
      <c r="H47" s="471">
        <v>2</v>
      </c>
      <c r="I47" s="579">
        <f>I46</f>
        <v>19.899999999999999</v>
      </c>
      <c r="J47" s="580">
        <f>J46</f>
        <v>32.700000000000003</v>
      </c>
      <c r="K47" s="563">
        <f t="shared" si="2"/>
        <v>0.60856269113149841</v>
      </c>
      <c r="L47" s="581">
        <f>SQRT((I47*I47)+(G47*G47))*1.96*SQRT(2)</f>
        <v>55.437864605339911</v>
      </c>
      <c r="M47" s="574">
        <v>12.9</v>
      </c>
      <c r="N47" s="563">
        <f t="shared" si="4"/>
        <v>5.45</v>
      </c>
      <c r="O47" s="917">
        <f t="shared" si="3"/>
        <v>3.9075596597548667E-3</v>
      </c>
      <c r="P47" s="566">
        <f t="shared" si="6"/>
        <v>6.324555320336759</v>
      </c>
      <c r="Q47" s="798" t="str">
        <f t="shared" si="1"/>
        <v>13s/22s/R4s(N2,R1)</v>
      </c>
      <c r="R47" s="538"/>
      <c r="S47" s="537"/>
      <c r="T47" s="537"/>
      <c r="U47" s="537"/>
      <c r="V47" s="537"/>
      <c r="W47" s="538"/>
      <c r="X47" s="538"/>
      <c r="Y47" s="538"/>
      <c r="Z47" s="538"/>
      <c r="AA47" s="537"/>
      <c r="AB47" s="537"/>
      <c r="AC47" s="537"/>
      <c r="AD47" s="537"/>
      <c r="AE47" s="537"/>
      <c r="AF47" s="537"/>
      <c r="AG47" s="537"/>
      <c r="AH47" s="537"/>
      <c r="AI47" s="537"/>
    </row>
    <row r="48" spans="1:35" ht="15.75">
      <c r="A48" s="531"/>
      <c r="B48" s="786">
        <v>47</v>
      </c>
      <c r="C48" s="787" t="s">
        <v>131</v>
      </c>
      <c r="D48" s="807" t="s">
        <v>21</v>
      </c>
      <c r="E48" s="800" t="s">
        <v>22</v>
      </c>
      <c r="F48" s="470" t="s">
        <v>274</v>
      </c>
      <c r="G48" s="471">
        <v>3.95</v>
      </c>
      <c r="H48" s="471">
        <v>1</v>
      </c>
      <c r="I48" s="575">
        <v>7.3</v>
      </c>
      <c r="J48" s="576">
        <v>21.2</v>
      </c>
      <c r="K48" s="557">
        <f t="shared" si="2"/>
        <v>0.34433962264150941</v>
      </c>
      <c r="L48" s="577">
        <f>SQRT(POWER(G48,2)+POWER(I48,2))*1.96*SQRT(2)</f>
        <v>23.006843677479971</v>
      </c>
      <c r="M48" s="578">
        <v>16.3</v>
      </c>
      <c r="N48" s="569">
        <f t="shared" si="4"/>
        <v>3.8734177215189876</v>
      </c>
      <c r="O48" s="916">
        <f t="shared" si="3"/>
        <v>0.88121596103498689</v>
      </c>
      <c r="P48" s="560">
        <f t="shared" si="6"/>
        <v>11.892119239227297</v>
      </c>
      <c r="Q48" s="793" t="str">
        <f t="shared" si="1"/>
        <v>13s/22s/R4s/41s/8x(N4R2/N2R4)</v>
      </c>
      <c r="R48" s="538"/>
      <c r="S48" s="537"/>
      <c r="T48" s="537"/>
      <c r="U48" s="537"/>
      <c r="V48" s="537"/>
      <c r="W48" s="538"/>
      <c r="X48" s="538"/>
      <c r="Y48" s="538"/>
      <c r="Z48" s="538"/>
      <c r="AA48" s="537"/>
      <c r="AB48" s="537"/>
      <c r="AC48" s="537"/>
      <c r="AD48" s="537"/>
      <c r="AE48" s="537"/>
      <c r="AF48" s="537"/>
      <c r="AG48" s="537"/>
      <c r="AH48" s="537"/>
      <c r="AI48" s="537"/>
    </row>
    <row r="49" spans="1:35" ht="15.75">
      <c r="A49" s="531"/>
      <c r="B49" s="794">
        <v>48</v>
      </c>
      <c r="C49" s="795" t="s">
        <v>131</v>
      </c>
      <c r="D49" s="812"/>
      <c r="E49" s="806" t="s">
        <v>23</v>
      </c>
      <c r="F49" s="470" t="s">
        <v>274</v>
      </c>
      <c r="G49" s="471">
        <v>1.79</v>
      </c>
      <c r="H49" s="471">
        <v>5</v>
      </c>
      <c r="I49" s="579">
        <f>I48</f>
        <v>7.3</v>
      </c>
      <c r="J49" s="580">
        <f>J48</f>
        <v>21.2</v>
      </c>
      <c r="K49" s="563">
        <f t="shared" si="2"/>
        <v>0.34433962264150941</v>
      </c>
      <c r="L49" s="581">
        <f>SQRT((I49*I49)+(G49*G49))*1.96*SQRT(2)</f>
        <v>20.833997914946618</v>
      </c>
      <c r="M49" s="582">
        <v>16.3</v>
      </c>
      <c r="N49" s="572">
        <f t="shared" si="4"/>
        <v>6.3128491620111733</v>
      </c>
      <c r="O49" s="917">
        <f t="shared" si="3"/>
        <v>7.4396791394093498E-5</v>
      </c>
      <c r="P49" s="566">
        <f t="shared" si="6"/>
        <v>7.3373632866309677</v>
      </c>
      <c r="Q49" s="798" t="str">
        <f t="shared" si="1"/>
        <v>13s(N2,R1)</v>
      </c>
      <c r="R49" s="538"/>
      <c r="S49" s="537"/>
      <c r="T49" s="537"/>
      <c r="U49" s="537"/>
      <c r="V49" s="537"/>
      <c r="W49" s="538"/>
      <c r="X49" s="538"/>
      <c r="Y49" s="538"/>
      <c r="Z49" s="538"/>
      <c r="AA49" s="537"/>
      <c r="AB49" s="537"/>
      <c r="AC49" s="537"/>
      <c r="AD49" s="537"/>
      <c r="AE49" s="537"/>
      <c r="AF49" s="537"/>
      <c r="AG49" s="537"/>
      <c r="AH49" s="537"/>
      <c r="AI49" s="537"/>
    </row>
    <row r="50" spans="1:35" ht="15.75">
      <c r="A50" s="531"/>
      <c r="B50" s="786">
        <v>49</v>
      </c>
      <c r="C50" s="787" t="s">
        <v>132</v>
      </c>
      <c r="D50" s="807" t="s">
        <v>21</v>
      </c>
      <c r="E50" s="800" t="s">
        <v>22</v>
      </c>
      <c r="F50" s="470" t="s">
        <v>274</v>
      </c>
      <c r="G50" s="471">
        <v>1.77</v>
      </c>
      <c r="H50" s="471">
        <v>1</v>
      </c>
      <c r="I50" s="575">
        <v>7.8</v>
      </c>
      <c r="J50" s="576">
        <v>20.399999999999999</v>
      </c>
      <c r="K50" s="557">
        <f t="shared" si="2"/>
        <v>0.38235294117647062</v>
      </c>
      <c r="L50" s="577">
        <f>SQRT(POWER(G50,2)+POWER(I50,2))*1.96*SQRT(2)</f>
        <v>22.170173325438842</v>
      </c>
      <c r="M50" s="599">
        <v>17</v>
      </c>
      <c r="N50" s="557">
        <f t="shared" si="4"/>
        <v>9.0395480225988702</v>
      </c>
      <c r="O50" s="916">
        <f t="shared" si="3"/>
        <v>2.3536728122053319E-12</v>
      </c>
      <c r="P50" s="560">
        <f t="shared" si="6"/>
        <v>5.4033415587023557</v>
      </c>
      <c r="Q50" s="793" t="str">
        <f t="shared" si="1"/>
        <v>13s(N2,R1)</v>
      </c>
      <c r="R50" s="538"/>
      <c r="S50" s="537"/>
      <c r="T50" s="537"/>
      <c r="U50" s="537"/>
      <c r="V50" s="537"/>
      <c r="W50" s="538"/>
      <c r="X50" s="538"/>
      <c r="Y50" s="538"/>
      <c r="Z50" s="538"/>
      <c r="AA50" s="537"/>
      <c r="AB50" s="537"/>
      <c r="AC50" s="537"/>
      <c r="AD50" s="537"/>
      <c r="AE50" s="537"/>
      <c r="AF50" s="537"/>
      <c r="AG50" s="537"/>
      <c r="AH50" s="537"/>
      <c r="AI50" s="537"/>
    </row>
    <row r="51" spans="1:35" ht="15.75">
      <c r="A51" s="531"/>
      <c r="B51" s="794">
        <v>50</v>
      </c>
      <c r="C51" s="795" t="s">
        <v>132</v>
      </c>
      <c r="D51" s="812"/>
      <c r="E51" s="806" t="s">
        <v>23</v>
      </c>
      <c r="F51" s="470" t="s">
        <v>274</v>
      </c>
      <c r="G51" s="471">
        <v>1.48</v>
      </c>
      <c r="H51" s="471">
        <v>4</v>
      </c>
      <c r="I51" s="579">
        <f>I50</f>
        <v>7.8</v>
      </c>
      <c r="J51" s="580">
        <f>J50</f>
        <v>20.399999999999999</v>
      </c>
      <c r="K51" s="563">
        <f t="shared" si="2"/>
        <v>0.38235294117647062</v>
      </c>
      <c r="L51" s="581">
        <f>SQRT((I51*I51)+(G51*G51))*1.96*SQRT(2)</f>
        <v>22.006252958647913</v>
      </c>
      <c r="M51" s="582">
        <v>17</v>
      </c>
      <c r="N51" s="563">
        <f t="shared" si="4"/>
        <v>8.7837837837837842</v>
      </c>
      <c r="O51" s="917">
        <f t="shared" si="3"/>
        <v>1.6231460620019789E-11</v>
      </c>
      <c r="P51" s="566">
        <f t="shared" si="6"/>
        <v>5.9760856754233371</v>
      </c>
      <c r="Q51" s="798" t="str">
        <f t="shared" si="1"/>
        <v>13s(N2,R1)</v>
      </c>
      <c r="R51" s="538"/>
      <c r="S51" s="537"/>
      <c r="T51" s="537"/>
      <c r="U51" s="537"/>
      <c r="V51" s="537"/>
      <c r="W51" s="538"/>
      <c r="X51" s="538"/>
      <c r="Y51" s="538"/>
      <c r="Z51" s="538"/>
      <c r="AA51" s="537"/>
      <c r="AB51" s="537"/>
      <c r="AC51" s="537"/>
      <c r="AD51" s="537"/>
      <c r="AE51" s="537"/>
      <c r="AF51" s="537"/>
      <c r="AG51" s="537"/>
      <c r="AH51" s="537"/>
      <c r="AI51" s="537"/>
    </row>
    <row r="52" spans="1:35" ht="15.75">
      <c r="A52" s="531"/>
      <c r="B52" s="786">
        <v>51</v>
      </c>
      <c r="C52" s="787" t="s">
        <v>133</v>
      </c>
      <c r="D52" s="807" t="s">
        <v>21</v>
      </c>
      <c r="E52" s="800" t="s">
        <v>22</v>
      </c>
      <c r="F52" s="470" t="s">
        <v>274</v>
      </c>
      <c r="G52" s="471">
        <v>1.88</v>
      </c>
      <c r="H52" s="471">
        <v>2</v>
      </c>
      <c r="I52" s="575">
        <v>8.6</v>
      </c>
      <c r="J52" s="576">
        <v>17.5</v>
      </c>
      <c r="K52" s="557">
        <f t="shared" si="2"/>
        <v>0.49142857142857138</v>
      </c>
      <c r="L52" s="577">
        <f>SQRT(POWER(G52,2)+POWER(I52,2))*1.96*SQRT(2)</f>
        <v>24.400921582596016</v>
      </c>
      <c r="M52" s="600">
        <v>11.97</v>
      </c>
      <c r="N52" s="569">
        <f t="shared" si="4"/>
        <v>5.3031914893617031</v>
      </c>
      <c r="O52" s="916">
        <f t="shared" si="3"/>
        <v>7.1421927160142387E-3</v>
      </c>
      <c r="P52" s="560">
        <f t="shared" si="6"/>
        <v>5.9841122984115191</v>
      </c>
      <c r="Q52" s="793" t="str">
        <f t="shared" si="1"/>
        <v>13s/22s/R4s(N2,R1)</v>
      </c>
      <c r="R52" s="538"/>
      <c r="S52" s="537"/>
      <c r="T52" s="537"/>
      <c r="U52" s="537"/>
      <c r="V52" s="537"/>
      <c r="W52" s="538"/>
      <c r="X52" s="538"/>
      <c r="Y52" s="538"/>
      <c r="Z52" s="538"/>
      <c r="AA52" s="537"/>
      <c r="AB52" s="537"/>
      <c r="AC52" s="537"/>
      <c r="AD52" s="537"/>
      <c r="AE52" s="537"/>
      <c r="AF52" s="537"/>
      <c r="AG52" s="537"/>
      <c r="AH52" s="537"/>
      <c r="AI52" s="537"/>
    </row>
    <row r="53" spans="1:35" ht="15.75">
      <c r="A53" s="531"/>
      <c r="B53" s="794">
        <v>52</v>
      </c>
      <c r="C53" s="795" t="s">
        <v>133</v>
      </c>
      <c r="D53" s="812"/>
      <c r="E53" s="806" t="s">
        <v>23</v>
      </c>
      <c r="F53" s="470" t="s">
        <v>274</v>
      </c>
      <c r="G53" s="471">
        <v>2.14</v>
      </c>
      <c r="H53" s="471">
        <v>2</v>
      </c>
      <c r="I53" s="579">
        <f>I52</f>
        <v>8.6</v>
      </c>
      <c r="J53" s="580">
        <f>J52</f>
        <v>17.5</v>
      </c>
      <c r="K53" s="563">
        <f t="shared" si="2"/>
        <v>0.49142857142857138</v>
      </c>
      <c r="L53" s="581">
        <f>SQRT((I53*I53)+(G53*G53))*1.96*SQRT(2)</f>
        <v>24.564923258988618</v>
      </c>
      <c r="M53" s="601">
        <v>11.97</v>
      </c>
      <c r="N53" s="572">
        <f t="shared" si="4"/>
        <v>4.6588785046728969</v>
      </c>
      <c r="O53" s="917">
        <f t="shared" si="3"/>
        <v>7.9188750193370794E-2</v>
      </c>
      <c r="P53" s="566">
        <f t="shared" si="6"/>
        <v>6.7243140914148265</v>
      </c>
      <c r="Q53" s="798" t="str">
        <f t="shared" si="1"/>
        <v>13s/22s/R4s/41s(N4,R1/N2,R2)</v>
      </c>
      <c r="R53" s="538"/>
      <c r="S53" s="537"/>
      <c r="T53" s="537"/>
      <c r="U53" s="537"/>
      <c r="V53" s="537"/>
      <c r="W53" s="538"/>
      <c r="X53" s="538"/>
      <c r="Y53" s="538"/>
      <c r="Z53" s="538"/>
      <c r="AA53" s="537"/>
      <c r="AB53" s="537"/>
      <c r="AC53" s="537"/>
      <c r="AD53" s="537"/>
      <c r="AE53" s="537"/>
      <c r="AF53" s="537"/>
      <c r="AG53" s="537"/>
      <c r="AH53" s="537"/>
      <c r="AI53" s="537"/>
    </row>
    <row r="54" spans="1:35" ht="15.75">
      <c r="A54" s="531"/>
      <c r="B54" s="786">
        <v>53</v>
      </c>
      <c r="C54" s="787" t="s">
        <v>134</v>
      </c>
      <c r="D54" s="788" t="s">
        <v>24</v>
      </c>
      <c r="E54" s="800" t="s">
        <v>22</v>
      </c>
      <c r="F54" s="470" t="s">
        <v>274</v>
      </c>
      <c r="G54" s="471">
        <v>1.56</v>
      </c>
      <c r="H54" s="471">
        <v>1</v>
      </c>
      <c r="I54" s="575">
        <v>11.7</v>
      </c>
      <c r="J54" s="576">
        <v>29.9</v>
      </c>
      <c r="K54" s="557">
        <f t="shared" si="2"/>
        <v>0.39130434782608697</v>
      </c>
      <c r="L54" s="577">
        <f>SQRT(POWER(G54,2)+POWER(I54,2))*1.96*SQRT(2)</f>
        <v>32.717748753849193</v>
      </c>
      <c r="M54" s="602">
        <v>17.7</v>
      </c>
      <c r="N54" s="557">
        <f t="shared" si="4"/>
        <v>10.705128205128204</v>
      </c>
      <c r="O54" s="916">
        <f t="shared" si="3"/>
        <v>0</v>
      </c>
      <c r="P54" s="560">
        <f t="shared" si="6"/>
        <v>4.7856452020600102</v>
      </c>
      <c r="Q54" s="793" t="str">
        <f t="shared" si="1"/>
        <v>13s(N2,R1)</v>
      </c>
      <c r="R54" s="538"/>
      <c r="S54" s="537"/>
      <c r="T54" s="537"/>
      <c r="U54" s="537"/>
      <c r="V54" s="537"/>
      <c r="W54" s="538"/>
      <c r="X54" s="538"/>
      <c r="Y54" s="538"/>
      <c r="Z54" s="538"/>
      <c r="AA54" s="537"/>
      <c r="AB54" s="537"/>
      <c r="AC54" s="537"/>
      <c r="AD54" s="537"/>
      <c r="AE54" s="537"/>
      <c r="AF54" s="537"/>
      <c r="AG54" s="537"/>
      <c r="AH54" s="537"/>
      <c r="AI54" s="537"/>
    </row>
    <row r="55" spans="1:35" ht="15.75">
      <c r="A55" s="531"/>
      <c r="B55" s="794">
        <v>54</v>
      </c>
      <c r="C55" s="795" t="s">
        <v>134</v>
      </c>
      <c r="D55" s="794"/>
      <c r="E55" s="806" t="s">
        <v>23</v>
      </c>
      <c r="F55" s="470" t="s">
        <v>274</v>
      </c>
      <c r="G55" s="471">
        <v>1.18</v>
      </c>
      <c r="H55" s="471">
        <v>1</v>
      </c>
      <c r="I55" s="579">
        <f>I54</f>
        <v>11.7</v>
      </c>
      <c r="J55" s="580">
        <f>J54</f>
        <v>29.9</v>
      </c>
      <c r="K55" s="563">
        <f t="shared" si="2"/>
        <v>0.39130434782608697</v>
      </c>
      <c r="L55" s="581">
        <f>SQRT((I55*I55)+(G55*G55))*1.96*SQRT(2)</f>
        <v>32.595265540872653</v>
      </c>
      <c r="M55" s="586">
        <v>17.7</v>
      </c>
      <c r="N55" s="563">
        <f t="shared" si="4"/>
        <v>14.152542372881356</v>
      </c>
      <c r="O55" s="917">
        <f t="shared" si="3"/>
        <v>0</v>
      </c>
      <c r="P55" s="566">
        <f t="shared" si="6"/>
        <v>3.6785323160195289</v>
      </c>
      <c r="Q55" s="798" t="str">
        <f t="shared" si="1"/>
        <v>13s(N2,R1)</v>
      </c>
      <c r="R55" s="538"/>
      <c r="S55" s="537"/>
      <c r="T55" s="537"/>
      <c r="U55" s="537"/>
      <c r="V55" s="537"/>
      <c r="W55" s="538"/>
      <c r="X55" s="538"/>
      <c r="Y55" s="538"/>
      <c r="Z55" s="538"/>
      <c r="AA55" s="537"/>
      <c r="AB55" s="537"/>
      <c r="AC55" s="537"/>
      <c r="AD55" s="537"/>
      <c r="AE55" s="537"/>
      <c r="AF55" s="537"/>
      <c r="AG55" s="537"/>
      <c r="AH55" s="537"/>
      <c r="AI55" s="537"/>
    </row>
    <row r="56" spans="1:35" ht="15.75">
      <c r="A56" s="531"/>
      <c r="B56" s="786">
        <v>55</v>
      </c>
      <c r="C56" s="787" t="s">
        <v>135</v>
      </c>
      <c r="D56" s="807" t="s">
        <v>24</v>
      </c>
      <c r="E56" s="800" t="s">
        <v>22</v>
      </c>
      <c r="F56" s="467" t="s">
        <v>274</v>
      </c>
      <c r="G56" s="469">
        <v>1.6</v>
      </c>
      <c r="H56" s="469">
        <v>3</v>
      </c>
      <c r="I56" s="575">
        <v>22.8</v>
      </c>
      <c r="J56" s="576">
        <v>40</v>
      </c>
      <c r="K56" s="557">
        <f t="shared" si="2"/>
        <v>0.57000000000000006</v>
      </c>
      <c r="L56" s="577">
        <f>SQRT(POWER(G56,2)+POWER(I56,2))*1.96*SQRT(2)</f>
        <v>63.353797676224588</v>
      </c>
      <c r="M56" s="573">
        <v>15.16</v>
      </c>
      <c r="N56" s="557">
        <f t="shared" si="4"/>
        <v>7.6</v>
      </c>
      <c r="O56" s="916">
        <f t="shared" si="3"/>
        <v>5.3034232561088857E-8</v>
      </c>
      <c r="P56" s="560">
        <f t="shared" si="6"/>
        <v>5.6603886792339626</v>
      </c>
      <c r="Q56" s="793" t="str">
        <f t="shared" si="1"/>
        <v>13s(N2,R1)</v>
      </c>
      <c r="R56" s="538"/>
      <c r="S56" s="537"/>
      <c r="T56" s="537"/>
      <c r="U56" s="537"/>
      <c r="V56" s="537"/>
      <c r="W56" s="538"/>
      <c r="X56" s="538"/>
      <c r="Y56" s="538"/>
      <c r="Z56" s="538"/>
      <c r="AA56" s="537"/>
      <c r="AB56" s="537"/>
      <c r="AC56" s="537"/>
      <c r="AD56" s="537"/>
      <c r="AE56" s="537"/>
      <c r="AF56" s="537"/>
      <c r="AG56" s="537"/>
      <c r="AH56" s="537"/>
      <c r="AI56" s="537"/>
    </row>
    <row r="57" spans="1:35" ht="15.75">
      <c r="A57" s="531"/>
      <c r="B57" s="794">
        <v>56</v>
      </c>
      <c r="C57" s="795" t="s">
        <v>135</v>
      </c>
      <c r="D57" s="812"/>
      <c r="E57" s="806" t="s">
        <v>23</v>
      </c>
      <c r="F57" s="467" t="s">
        <v>274</v>
      </c>
      <c r="G57" s="469">
        <v>1.67</v>
      </c>
      <c r="H57" s="469">
        <v>2</v>
      </c>
      <c r="I57" s="579">
        <f>I56</f>
        <v>22.8</v>
      </c>
      <c r="J57" s="580">
        <f>J56</f>
        <v>40</v>
      </c>
      <c r="K57" s="563">
        <f t="shared" si="2"/>
        <v>0.57000000000000006</v>
      </c>
      <c r="L57" s="581">
        <f>SQRT((I57*I57)+(G57*G57))*1.96*SQRT(2)</f>
        <v>63.367676022401206</v>
      </c>
      <c r="M57" s="574">
        <v>15.16</v>
      </c>
      <c r="N57" s="563">
        <f t="shared" si="4"/>
        <v>7.8802395209580842</v>
      </c>
      <c r="O57" s="917">
        <f t="shared" si="3"/>
        <v>8.8405616160969203E-9</v>
      </c>
      <c r="P57" s="566">
        <f t="shared" si="6"/>
        <v>5.3944508524964796</v>
      </c>
      <c r="Q57" s="798" t="str">
        <f t="shared" si="1"/>
        <v>13s(N2,R1)</v>
      </c>
      <c r="R57" s="538"/>
      <c r="S57" s="537"/>
      <c r="T57" s="537"/>
      <c r="U57" s="537"/>
      <c r="V57" s="537"/>
      <c r="W57" s="538"/>
      <c r="X57" s="538"/>
      <c r="Y57" s="538"/>
      <c r="Z57" s="538"/>
      <c r="AA57" s="537"/>
      <c r="AB57" s="537"/>
      <c r="AC57" s="537"/>
      <c r="AD57" s="537"/>
      <c r="AE57" s="537"/>
      <c r="AF57" s="537"/>
      <c r="AG57" s="537"/>
      <c r="AH57" s="537"/>
      <c r="AI57" s="537"/>
    </row>
    <row r="58" spans="1:35" ht="15.75">
      <c r="A58" s="531"/>
      <c r="B58" s="786">
        <v>57</v>
      </c>
      <c r="C58" s="787" t="s">
        <v>136</v>
      </c>
      <c r="D58" s="807" t="s">
        <v>24</v>
      </c>
      <c r="E58" s="800" t="s">
        <v>22</v>
      </c>
      <c r="F58" s="467" t="s">
        <v>274</v>
      </c>
      <c r="G58" s="469">
        <v>2.12</v>
      </c>
      <c r="H58" s="469">
        <v>2</v>
      </c>
      <c r="I58" s="575">
        <v>19.7</v>
      </c>
      <c r="J58" s="576">
        <v>24.3</v>
      </c>
      <c r="K58" s="557">
        <f t="shared" si="2"/>
        <v>0.81069958847736623</v>
      </c>
      <c r="L58" s="577">
        <f>SQRT(POWER(G58,2)+POWER(I58,2))*1.96*SQRT(2)</f>
        <v>54.920892764775765</v>
      </c>
      <c r="M58" s="592">
        <v>20</v>
      </c>
      <c r="N58" s="557">
        <f t="shared" si="4"/>
        <v>8.4905660377358494</v>
      </c>
      <c r="O58" s="916">
        <f t="shared" si="3"/>
        <v>1.368904989362818E-10</v>
      </c>
      <c r="P58" s="560">
        <f t="shared" si="6"/>
        <v>6.6670533221206503</v>
      </c>
      <c r="Q58" s="793" t="str">
        <f t="shared" si="1"/>
        <v>13s(N2,R1)</v>
      </c>
      <c r="R58" s="816"/>
      <c r="S58" s="537"/>
      <c r="T58" s="537"/>
      <c r="U58" s="537"/>
      <c r="V58" s="537"/>
      <c r="W58" s="538"/>
      <c r="X58" s="538"/>
      <c r="Y58" s="538"/>
      <c r="Z58" s="538"/>
      <c r="AA58" s="537"/>
      <c r="AB58" s="537"/>
      <c r="AC58" s="537"/>
      <c r="AD58" s="537"/>
      <c r="AE58" s="537"/>
      <c r="AF58" s="537"/>
      <c r="AG58" s="537"/>
      <c r="AH58" s="537"/>
      <c r="AI58" s="537"/>
    </row>
    <row r="59" spans="1:35" ht="15.75">
      <c r="A59" s="531"/>
      <c r="B59" s="794">
        <v>58</v>
      </c>
      <c r="C59" s="795" t="s">
        <v>136</v>
      </c>
      <c r="D59" s="794"/>
      <c r="E59" s="817" t="s">
        <v>23</v>
      </c>
      <c r="F59" s="467" t="s">
        <v>274</v>
      </c>
      <c r="G59" s="469">
        <v>1.55</v>
      </c>
      <c r="H59" s="469">
        <v>3</v>
      </c>
      <c r="I59" s="579">
        <f>I58</f>
        <v>19.7</v>
      </c>
      <c r="J59" s="580">
        <f>J58</f>
        <v>24.3</v>
      </c>
      <c r="K59" s="563">
        <f t="shared" si="2"/>
        <v>0.81069958847736623</v>
      </c>
      <c r="L59" s="581">
        <f>SQRT((I59*I59)+(G59*G59))*1.96*SQRT(2)</f>
        <v>54.774373351048027</v>
      </c>
      <c r="M59" s="592">
        <v>20</v>
      </c>
      <c r="N59" s="563">
        <f t="shared" si="4"/>
        <v>10.96774193548387</v>
      </c>
      <c r="O59" s="917">
        <f t="shared" si="3"/>
        <v>0</v>
      </c>
      <c r="P59" s="566">
        <f t="shared" si="6"/>
        <v>5.5337600237090152</v>
      </c>
      <c r="Q59" s="818" t="str">
        <f t="shared" si="1"/>
        <v>13s(N2,R1)</v>
      </c>
      <c r="R59" s="538"/>
      <c r="S59" s="537"/>
      <c r="T59" s="537"/>
      <c r="U59" s="537"/>
      <c r="V59" s="537"/>
      <c r="W59" s="538"/>
      <c r="X59" s="538"/>
      <c r="Y59" s="538"/>
      <c r="Z59" s="538"/>
      <c r="AA59" s="537"/>
      <c r="AB59" s="537"/>
      <c r="AC59" s="537"/>
      <c r="AD59" s="537"/>
      <c r="AE59" s="537"/>
      <c r="AF59" s="537"/>
      <c r="AG59" s="537"/>
      <c r="AH59" s="537"/>
      <c r="AI59" s="537"/>
    </row>
    <row r="60" spans="1:35" ht="15.75">
      <c r="A60" s="531"/>
      <c r="B60" s="819">
        <v>59</v>
      </c>
      <c r="C60" s="820" t="s">
        <v>137</v>
      </c>
      <c r="D60" s="821" t="s">
        <v>27</v>
      </c>
      <c r="E60" s="822" t="s">
        <v>22</v>
      </c>
      <c r="F60" s="476" t="s">
        <v>275</v>
      </c>
      <c r="G60" s="477">
        <v>1.98</v>
      </c>
      <c r="H60" s="477">
        <v>1</v>
      </c>
      <c r="I60" s="603">
        <v>4.5999999999999996</v>
      </c>
      <c r="J60" s="604">
        <v>5.6</v>
      </c>
      <c r="K60" s="605">
        <f t="shared" si="2"/>
        <v>0.8214285714285714</v>
      </c>
      <c r="L60" s="606">
        <f t="shared" ref="L60:L96" si="7">SQRT(POWER(G60,2)+POWER(I60,2))*1.96*SQRT(2)</f>
        <v>13.8815607652742</v>
      </c>
      <c r="M60" s="607">
        <v>8</v>
      </c>
      <c r="N60" s="605">
        <f t="shared" si="4"/>
        <v>3.5353535353535355</v>
      </c>
      <c r="O60" s="916">
        <f t="shared" si="3"/>
        <v>2.0907656516786499</v>
      </c>
      <c r="P60" s="608">
        <f t="shared" si="6"/>
        <v>6.0235869712323407</v>
      </c>
      <c r="Q60" s="793" t="str">
        <f t="shared" si="1"/>
        <v>13s/22s/R4s/41s/8x(N4R2/N2R4)</v>
      </c>
      <c r="R60" s="538"/>
      <c r="S60" s="537"/>
      <c r="T60" s="537"/>
      <c r="U60" s="537"/>
      <c r="V60" s="537"/>
      <c r="W60" s="538"/>
      <c r="X60" s="538"/>
      <c r="Y60" s="538"/>
      <c r="Z60" s="538"/>
      <c r="AA60" s="537"/>
      <c r="AB60" s="537"/>
      <c r="AC60" s="537"/>
      <c r="AD60" s="537"/>
      <c r="AE60" s="537"/>
      <c r="AF60" s="537"/>
      <c r="AG60" s="537"/>
      <c r="AH60" s="537"/>
      <c r="AI60" s="537"/>
    </row>
    <row r="61" spans="1:35" ht="15.75">
      <c r="A61" s="529"/>
      <c r="B61" s="827">
        <v>60</v>
      </c>
      <c r="C61" s="828" t="s">
        <v>137</v>
      </c>
      <c r="D61" s="829"/>
      <c r="E61" s="830" t="s">
        <v>23</v>
      </c>
      <c r="F61" s="476" t="s">
        <v>277</v>
      </c>
      <c r="G61" s="477">
        <v>2.19</v>
      </c>
      <c r="H61" s="477">
        <v>0</v>
      </c>
      <c r="I61" s="609">
        <v>4.5999999999999996</v>
      </c>
      <c r="J61" s="610">
        <v>5.6</v>
      </c>
      <c r="K61" s="611">
        <f t="shared" si="2"/>
        <v>0.8214285714285714</v>
      </c>
      <c r="L61" s="612">
        <f t="shared" si="7"/>
        <v>14.121823802894582</v>
      </c>
      <c r="M61" s="613">
        <v>8</v>
      </c>
      <c r="N61" s="611">
        <f t="shared" si="4"/>
        <v>3.6529680365296806</v>
      </c>
      <c r="O61" s="917">
        <f t="shared" si="3"/>
        <v>1.5660595335302396</v>
      </c>
      <c r="P61" s="614">
        <f t="shared" si="6"/>
        <v>6.57</v>
      </c>
      <c r="Q61" s="798" t="str">
        <f t="shared" si="1"/>
        <v>13s/22s/R4s/41s/8x(N4R2/N2R4)</v>
      </c>
      <c r="R61" s="538"/>
      <c r="S61" s="537"/>
      <c r="T61" s="537"/>
      <c r="U61" s="537"/>
      <c r="V61" s="537"/>
      <c r="W61" s="538"/>
      <c r="X61" s="538"/>
      <c r="Y61" s="538"/>
      <c r="Z61" s="538"/>
      <c r="AA61" s="537"/>
      <c r="AB61" s="537"/>
      <c r="AC61" s="537"/>
      <c r="AD61" s="537"/>
      <c r="AE61" s="537"/>
      <c r="AF61" s="537"/>
      <c r="AG61" s="537"/>
      <c r="AH61" s="537"/>
      <c r="AI61" s="537"/>
    </row>
    <row r="62" spans="1:35" ht="15.75">
      <c r="A62" s="529"/>
      <c r="B62" s="819">
        <v>61</v>
      </c>
      <c r="C62" s="820" t="s">
        <v>138</v>
      </c>
      <c r="D62" s="819" t="s">
        <v>27</v>
      </c>
      <c r="E62" s="822" t="s">
        <v>22</v>
      </c>
      <c r="F62" s="476" t="s">
        <v>275</v>
      </c>
      <c r="G62" s="477">
        <v>2.29</v>
      </c>
      <c r="H62" s="477">
        <v>1</v>
      </c>
      <c r="I62" s="603">
        <v>0.6</v>
      </c>
      <c r="J62" s="604">
        <v>0.7</v>
      </c>
      <c r="K62" s="605">
        <f t="shared" si="2"/>
        <v>0.85714285714285721</v>
      </c>
      <c r="L62" s="606">
        <f t="shared" si="7"/>
        <v>6.5618153829561541</v>
      </c>
      <c r="M62" s="607">
        <v>5</v>
      </c>
      <c r="N62" s="605">
        <f t="shared" si="4"/>
        <v>1.7467248908296944</v>
      </c>
      <c r="O62" s="916">
        <f t="shared" si="3"/>
        <v>40.256057093019727</v>
      </c>
      <c r="P62" s="608">
        <f t="shared" si="6"/>
        <v>6.9423987209033164</v>
      </c>
      <c r="Q62" s="818" t="str">
        <f t="shared" si="1"/>
        <v>Unaceptable</v>
      </c>
      <c r="R62" s="538"/>
      <c r="S62" s="537"/>
      <c r="T62" s="537"/>
      <c r="U62" s="537"/>
      <c r="V62" s="537"/>
      <c r="W62" s="538"/>
      <c r="X62" s="538"/>
      <c r="Y62" s="538"/>
      <c r="Z62" s="538"/>
      <c r="AA62" s="537"/>
      <c r="AB62" s="537"/>
      <c r="AC62" s="537"/>
      <c r="AD62" s="537"/>
      <c r="AE62" s="537"/>
      <c r="AF62" s="537"/>
      <c r="AG62" s="537"/>
      <c r="AH62" s="537"/>
      <c r="AI62" s="537"/>
    </row>
    <row r="63" spans="1:35" ht="15.75">
      <c r="A63" s="529"/>
      <c r="B63" s="831">
        <v>62</v>
      </c>
      <c r="C63" s="828" t="s">
        <v>138</v>
      </c>
      <c r="D63" s="827"/>
      <c r="E63" s="830" t="s">
        <v>23</v>
      </c>
      <c r="F63" s="476" t="s">
        <v>277</v>
      </c>
      <c r="G63" s="477">
        <v>2.48</v>
      </c>
      <c r="H63" s="477">
        <v>0</v>
      </c>
      <c r="I63" s="609">
        <v>0.6</v>
      </c>
      <c r="J63" s="610">
        <v>0.7</v>
      </c>
      <c r="K63" s="611">
        <f t="shared" si="2"/>
        <v>0.85714285714285721</v>
      </c>
      <c r="L63" s="612">
        <f t="shared" si="7"/>
        <v>7.0725317447149019</v>
      </c>
      <c r="M63" s="613">
        <v>5</v>
      </c>
      <c r="N63" s="611">
        <f t="shared" si="4"/>
        <v>2.0161290322580645</v>
      </c>
      <c r="O63" s="917">
        <f t="shared" si="3"/>
        <v>30.28821460660388</v>
      </c>
      <c r="P63" s="614">
        <f t="shared" si="6"/>
        <v>7.44</v>
      </c>
      <c r="Q63" s="798" t="str">
        <f t="shared" si="1"/>
        <v>13s/22s/R4s/41s/10x(N5R2/N2R5)</v>
      </c>
      <c r="R63" s="538"/>
      <c r="S63" s="537"/>
      <c r="T63" s="537"/>
      <c r="U63" s="537"/>
      <c r="V63" s="537"/>
      <c r="W63" s="538"/>
      <c r="X63" s="538"/>
      <c r="Y63" s="538"/>
      <c r="Z63" s="538"/>
      <c r="AA63" s="537"/>
      <c r="AB63" s="537"/>
      <c r="AC63" s="537"/>
      <c r="AD63" s="537"/>
      <c r="AE63" s="537"/>
      <c r="AF63" s="537"/>
      <c r="AG63" s="537"/>
      <c r="AH63" s="537"/>
      <c r="AI63" s="537"/>
    </row>
    <row r="64" spans="1:35" ht="15.75">
      <c r="A64" s="529"/>
      <c r="B64" s="819">
        <v>63</v>
      </c>
      <c r="C64" s="820" t="s">
        <v>139</v>
      </c>
      <c r="D64" s="819" t="s">
        <v>27</v>
      </c>
      <c r="E64" s="822" t="s">
        <v>22</v>
      </c>
      <c r="F64" s="478" t="s">
        <v>278</v>
      </c>
      <c r="G64" s="479">
        <v>2.4</v>
      </c>
      <c r="H64" s="479">
        <v>2</v>
      </c>
      <c r="I64" s="603">
        <v>1.2</v>
      </c>
      <c r="J64" s="604">
        <v>1.5</v>
      </c>
      <c r="K64" s="604">
        <f t="shared" si="2"/>
        <v>0.79999999999999993</v>
      </c>
      <c r="L64" s="606">
        <f t="shared" si="7"/>
        <v>7.4376770567160282</v>
      </c>
      <c r="M64" s="607">
        <v>8</v>
      </c>
      <c r="N64" s="605">
        <f t="shared" si="4"/>
        <v>2.5</v>
      </c>
      <c r="O64" s="916">
        <f t="shared" si="3"/>
        <v>15.865525393145706</v>
      </c>
      <c r="P64" s="608">
        <f t="shared" si="6"/>
        <v>7.4726166769077613</v>
      </c>
      <c r="Q64" s="793" t="str">
        <f t="shared" si="1"/>
        <v>13s/22s/R4s/41s/10x(N5R2/N2R5)</v>
      </c>
      <c r="R64" s="538"/>
      <c r="S64" s="537"/>
      <c r="T64" s="537"/>
      <c r="U64" s="537"/>
      <c r="V64" s="537"/>
      <c r="W64" s="538"/>
      <c r="X64" s="538"/>
      <c r="Y64" s="538"/>
      <c r="Z64" s="538"/>
      <c r="AA64" s="537"/>
      <c r="AB64" s="537"/>
      <c r="AC64" s="537"/>
      <c r="AD64" s="537"/>
      <c r="AE64" s="537"/>
      <c r="AF64" s="537"/>
      <c r="AG64" s="537"/>
      <c r="AH64" s="537"/>
      <c r="AI64" s="537"/>
    </row>
    <row r="65" spans="1:35" ht="15.75">
      <c r="A65" s="529"/>
      <c r="B65" s="827">
        <v>64</v>
      </c>
      <c r="C65" s="828" t="s">
        <v>139</v>
      </c>
      <c r="D65" s="827"/>
      <c r="E65" s="832" t="s">
        <v>23</v>
      </c>
      <c r="F65" s="478" t="s">
        <v>274</v>
      </c>
      <c r="G65" s="479">
        <v>2.66</v>
      </c>
      <c r="H65" s="479">
        <v>1</v>
      </c>
      <c r="I65" s="615">
        <v>1.2</v>
      </c>
      <c r="J65" s="616">
        <v>1.5</v>
      </c>
      <c r="K65" s="616">
        <f t="shared" si="2"/>
        <v>0.79999999999999993</v>
      </c>
      <c r="L65" s="617">
        <f t="shared" si="7"/>
        <v>8.0886993960710409</v>
      </c>
      <c r="M65" s="613">
        <v>8</v>
      </c>
      <c r="N65" s="618">
        <f t="shared" si="4"/>
        <v>2.6315789473684208</v>
      </c>
      <c r="O65" s="917">
        <f t="shared" si="3"/>
        <v>12.890574757314299</v>
      </c>
      <c r="P65" s="619">
        <f t="shared" si="6"/>
        <v>8.0424125733513581</v>
      </c>
      <c r="Q65" s="798" t="str">
        <f t="shared" si="1"/>
        <v>13s/22s/R4s/41s/10x(N5R2/N2R5)</v>
      </c>
      <c r="R65" s="538"/>
      <c r="S65" s="537"/>
      <c r="T65" s="537"/>
      <c r="U65" s="537"/>
      <c r="V65" s="537"/>
      <c r="W65" s="538"/>
      <c r="X65" s="538"/>
      <c r="Y65" s="538"/>
      <c r="Z65" s="538"/>
      <c r="AA65" s="537"/>
      <c r="AB65" s="537"/>
      <c r="AC65" s="537"/>
      <c r="AD65" s="537"/>
      <c r="AE65" s="537"/>
      <c r="AF65" s="537"/>
      <c r="AG65" s="537"/>
      <c r="AH65" s="537"/>
      <c r="AI65" s="537"/>
    </row>
    <row r="66" spans="1:35" ht="15.75">
      <c r="B66" s="819">
        <v>65</v>
      </c>
      <c r="C66" s="835" t="s">
        <v>29</v>
      </c>
      <c r="D66" s="836" t="s">
        <v>30</v>
      </c>
      <c r="E66" s="837" t="s">
        <v>140</v>
      </c>
      <c r="F66" s="838">
        <v>25</v>
      </c>
      <c r="G66" s="839">
        <v>2.42</v>
      </c>
      <c r="H66" s="840">
        <v>1.5</v>
      </c>
      <c r="I66" s="603">
        <v>1.7</v>
      </c>
      <c r="J66" s="604">
        <v>1.9</v>
      </c>
      <c r="K66" s="605">
        <f t="shared" ref="K66:K107" si="8">I66/J66</f>
        <v>0.89473684210526316</v>
      </c>
      <c r="L66" s="606">
        <f t="shared" si="7"/>
        <v>8.1975813798949257</v>
      </c>
      <c r="M66" s="638">
        <v>15</v>
      </c>
      <c r="N66" s="702">
        <f t="shared" ref="N66:N107" si="9">(M66-H66)/G66</f>
        <v>5.5785123966942152</v>
      </c>
      <c r="O66" s="916">
        <f t="shared" ref="O66:O107" si="10" xml:space="preserve"> ((1-NORMSDIST(N66-1.5))*1000000)/10000</f>
        <v>2.2662392980987711E-3</v>
      </c>
      <c r="P66" s="924">
        <f t="shared" si="6"/>
        <v>7.4133393285347458</v>
      </c>
      <c r="Q66" s="841" t="str">
        <f>IF(N66&gt;=6,"13s(N3,R1)",(IF(N66&gt;=6,"13s(N3,R1)",IF(N66&gt;=5,"13s/2of32s/R4s(N3,R1)",IF(N66&gt;=4,"13s/2of32s/R4s/31s(N3,R1)",IF(N66&gt;=3,"13s/2of32s/R4s/31s/6x(N6,R1/N3,R2)",IF(N66&gt;=2,"13s/2of32s/R4s/31s/12x(N6,R2)","Unaceptable")))))))</f>
        <v>13s/2of32s/R4s(N3,R1)</v>
      </c>
      <c r="R66" s="538"/>
      <c r="S66" s="537"/>
      <c r="T66" s="537"/>
      <c r="U66" s="537"/>
      <c r="V66" s="537"/>
      <c r="W66" s="538"/>
      <c r="X66" s="538"/>
      <c r="Y66" s="538"/>
      <c r="Z66" s="538"/>
      <c r="AA66" s="537"/>
      <c r="AB66" s="537"/>
      <c r="AC66" s="537"/>
      <c r="AD66" s="537"/>
      <c r="AE66" s="537"/>
      <c r="AF66" s="537"/>
      <c r="AG66" s="537"/>
      <c r="AH66" s="537"/>
      <c r="AI66" s="537"/>
    </row>
    <row r="67" spans="1:35" ht="15.75">
      <c r="B67" s="827">
        <v>66</v>
      </c>
      <c r="C67" s="842" t="s">
        <v>29</v>
      </c>
      <c r="D67" s="829"/>
      <c r="E67" s="843" t="s">
        <v>141</v>
      </c>
      <c r="F67" s="838">
        <v>25</v>
      </c>
      <c r="G67" s="840">
        <v>1.79</v>
      </c>
      <c r="H67" s="840">
        <v>0.63</v>
      </c>
      <c r="I67" s="615">
        <v>1.7</v>
      </c>
      <c r="J67" s="616">
        <v>1.9</v>
      </c>
      <c r="K67" s="618">
        <f t="shared" si="8"/>
        <v>0.89473684210526316</v>
      </c>
      <c r="L67" s="617">
        <f t="shared" si="7"/>
        <v>6.8426741205467314</v>
      </c>
      <c r="M67" s="640">
        <v>15</v>
      </c>
      <c r="N67" s="707">
        <f t="shared" si="9"/>
        <v>8.027932960893855</v>
      </c>
      <c r="O67" s="923">
        <f t="shared" si="10"/>
        <v>3.3341773786332851E-9</v>
      </c>
      <c r="P67" s="925">
        <f t="shared" si="6"/>
        <v>5.4068290152361946</v>
      </c>
      <c r="Q67" s="841" t="str">
        <f>IF(N67&gt;=6,"13s(N3,R1)",(IF(N67&gt;=6,"13s(N3,R1)",IF(N67&gt;=5,"13s/2of32s/R4s(N3,R1)",IF(N67&gt;=4,"13s/2of32s/R4s/31s(N3,R1)",IF(N67&gt;=3,"13s/2of32s/R4s/31s/6x(N6,R1/N3,R2)",IF(N67&gt;=2,"13s/2of32s/R4s/31s/12x(N6,R2)","Unaceptable")))))))</f>
        <v>13s(N3,R1)</v>
      </c>
      <c r="R67" s="538"/>
      <c r="S67" s="537"/>
      <c r="T67" s="537"/>
      <c r="U67" s="537"/>
      <c r="V67" s="537"/>
      <c r="W67" s="538"/>
      <c r="X67" s="538"/>
      <c r="Y67" s="538"/>
      <c r="Z67" s="538"/>
      <c r="AA67" s="537"/>
      <c r="AB67" s="537"/>
      <c r="AC67" s="537"/>
      <c r="AD67" s="537"/>
      <c r="AE67" s="537"/>
      <c r="AF67" s="537"/>
      <c r="AG67" s="537"/>
      <c r="AH67" s="537"/>
      <c r="AI67" s="537"/>
    </row>
    <row r="68" spans="1:35" ht="15.75">
      <c r="B68" s="831">
        <v>67</v>
      </c>
      <c r="C68" s="844" t="s">
        <v>29</v>
      </c>
      <c r="D68" s="845"/>
      <c r="E68" s="846" t="s">
        <v>142</v>
      </c>
      <c r="F68" s="838">
        <v>25</v>
      </c>
      <c r="G68" s="840">
        <v>1.78</v>
      </c>
      <c r="H68" s="840">
        <v>1.47</v>
      </c>
      <c r="I68" s="609">
        <v>1.7</v>
      </c>
      <c r="J68" s="610">
        <v>1.9</v>
      </c>
      <c r="K68" s="611">
        <f t="shared" si="8"/>
        <v>0.89473684210526316</v>
      </c>
      <c r="L68" s="612">
        <f t="shared" si="7"/>
        <v>6.8226020607976245</v>
      </c>
      <c r="M68" s="642">
        <v>15</v>
      </c>
      <c r="N68" s="745">
        <f t="shared" si="9"/>
        <v>7.6011235955056176</v>
      </c>
      <c r="O68" s="917">
        <f t="shared" si="10"/>
        <v>5.2662707528128294E-8</v>
      </c>
      <c r="P68" s="920">
        <f t="shared" si="6"/>
        <v>5.5386370164508882</v>
      </c>
      <c r="Q68" s="847" t="str">
        <f>IF(N68&gt;=6,"13s(N3,R1)",(IF(N68&gt;=6,"13s(N3,R1)",IF(N68&gt;=5,"13s/2of32s/R4s(N3,R1)",IF(N68&gt;=4,"13s/2of32s/R4s/31s(N3,R1)",IF(N68&gt;=3,"13s/2of32s/R4s/31s/6x(N6,R1/N3,R2)",IF(N68&gt;=2,"13s/2of32s/R4s/31s/12x(N6,R2)","Unaceptable")))))))</f>
        <v>13s(N3,R1)</v>
      </c>
      <c r="R68" s="538"/>
      <c r="S68" s="537"/>
      <c r="T68" s="537"/>
      <c r="U68" s="537"/>
      <c r="V68" s="537"/>
      <c r="W68" s="538"/>
      <c r="X68" s="538"/>
      <c r="Y68" s="538"/>
      <c r="Z68" s="538"/>
      <c r="AA68" s="537"/>
      <c r="AB68" s="537"/>
      <c r="AC68" s="537"/>
      <c r="AD68" s="537"/>
      <c r="AE68" s="537"/>
      <c r="AF68" s="537"/>
      <c r="AG68" s="537"/>
      <c r="AH68" s="537"/>
      <c r="AI68" s="537"/>
    </row>
    <row r="69" spans="1:35" ht="15.75">
      <c r="B69" s="812">
        <v>68</v>
      </c>
      <c r="C69" s="787" t="s">
        <v>143</v>
      </c>
      <c r="D69" s="788" t="s">
        <v>257</v>
      </c>
      <c r="E69" s="848" t="s">
        <v>22</v>
      </c>
      <c r="F69" s="467" t="s">
        <v>274</v>
      </c>
      <c r="G69" s="469">
        <v>2.0499999999999998</v>
      </c>
      <c r="H69" s="469">
        <v>1</v>
      </c>
      <c r="I69" s="620">
        <v>1.7</v>
      </c>
      <c r="J69" s="621">
        <v>1.9</v>
      </c>
      <c r="K69" s="644">
        <f t="shared" si="8"/>
        <v>0.89473684210526316</v>
      </c>
      <c r="L69" s="645">
        <f t="shared" si="7"/>
        <v>7.3819439174244623</v>
      </c>
      <c r="M69" s="646">
        <v>14.7</v>
      </c>
      <c r="N69" s="918">
        <f t="shared" si="9"/>
        <v>6.6829268292682933</v>
      </c>
      <c r="O69" s="916">
        <f t="shared" si="10"/>
        <v>1.0921537396679781E-5</v>
      </c>
      <c r="P69" s="921">
        <f t="shared" si="6"/>
        <v>6.2307704178536376</v>
      </c>
      <c r="Q69" s="849" t="str">
        <f>IF(N69&gt;=6,"13s(N3,R1)",(IF(N69&gt;=6,"13s(N3,R1)",IF(N69&gt;=5,"13s/2of32s/R4s(N3,R1)",IF(N69&gt;=4,"13s/2of32s/R4s/31s(N3,R1)",IF(N69&gt;=3,"13s/2of32s/R4s/31s/6x(N6,R1/N3,R2)",IF(N69&gt;=2,"13s/2of32s/R4s/31s/12x(N6,R2)","Unaceptable")))))))</f>
        <v>13s(N3,R1)</v>
      </c>
      <c r="R69" s="538"/>
      <c r="S69" s="537"/>
      <c r="T69" s="537"/>
      <c r="U69" s="537"/>
      <c r="V69" s="537"/>
      <c r="W69" s="534"/>
      <c r="X69" s="538"/>
      <c r="Y69" s="538"/>
      <c r="Z69" s="538"/>
      <c r="AA69" s="537"/>
      <c r="AB69" s="537"/>
      <c r="AC69" s="537"/>
      <c r="AD69" s="537"/>
      <c r="AE69" s="537"/>
      <c r="AF69" s="537"/>
      <c r="AG69" s="537"/>
      <c r="AH69" s="537"/>
      <c r="AI69" s="537"/>
    </row>
    <row r="70" spans="1:35" ht="15.75">
      <c r="B70" s="794">
        <v>69</v>
      </c>
      <c r="C70" s="795" t="s">
        <v>143</v>
      </c>
      <c r="D70" s="812"/>
      <c r="E70" s="850" t="s">
        <v>23</v>
      </c>
      <c r="F70" s="467" t="s">
        <v>274</v>
      </c>
      <c r="G70" s="469">
        <v>1.79</v>
      </c>
      <c r="H70" s="469">
        <v>1</v>
      </c>
      <c r="I70" s="625">
        <v>1.7</v>
      </c>
      <c r="J70" s="626">
        <v>1.9</v>
      </c>
      <c r="K70" s="648">
        <f t="shared" si="8"/>
        <v>0.89473684210526316</v>
      </c>
      <c r="L70" s="649">
        <f t="shared" si="7"/>
        <v>6.8426741205467314</v>
      </c>
      <c r="M70" s="650">
        <v>14.7</v>
      </c>
      <c r="N70" s="919">
        <f t="shared" si="9"/>
        <v>7.6536312849162007</v>
      </c>
      <c r="O70" s="917">
        <f t="shared" si="10"/>
        <v>3.7864311686064411E-8</v>
      </c>
      <c r="P70" s="922">
        <f t="shared" si="6"/>
        <v>5.4623163584691801</v>
      </c>
      <c r="Q70" s="851" t="str">
        <f>IF(N70&gt;=6,"13s(N3,R1)",(IF(N70&gt;=6,"13s(N3,R1)",IF(N70&gt;=5,"13s/2of32s/R4s(N3,R1)",IF(N70&gt;=4,"13s/2of32s/R4s/31s(N3,R1)",IF(N70&gt;=3,"13s/2of32s/R4s/31s/6x(N6,R1/N3,R2)",IF(N70&gt;=2,"13s/2of32s/R4s/31s/12x(N6,R2)","Unaceptable")))))))</f>
        <v>13s(N3,R1)</v>
      </c>
      <c r="R70" s="538"/>
      <c r="S70" s="537"/>
      <c r="T70" s="537"/>
      <c r="U70" s="537"/>
      <c r="V70" s="537"/>
      <c r="W70" s="534"/>
      <c r="X70" s="538"/>
      <c r="Y70" s="538"/>
      <c r="Z70" s="538"/>
      <c r="AA70" s="537"/>
      <c r="AB70" s="537"/>
      <c r="AC70" s="537"/>
      <c r="AD70" s="537"/>
      <c r="AE70" s="537"/>
      <c r="AF70" s="537"/>
      <c r="AG70" s="537"/>
      <c r="AH70" s="537"/>
      <c r="AI70" s="537"/>
    </row>
    <row r="71" spans="1:35" ht="15.75">
      <c r="B71" s="812">
        <v>70</v>
      </c>
      <c r="C71" s="787" t="s">
        <v>144</v>
      </c>
      <c r="D71" s="788" t="s">
        <v>21</v>
      </c>
      <c r="E71" s="848" t="s">
        <v>22</v>
      </c>
      <c r="F71" s="470" t="s">
        <v>275</v>
      </c>
      <c r="G71" s="471">
        <v>3.65</v>
      </c>
      <c r="H71" s="471">
        <v>5</v>
      </c>
      <c r="I71" s="620">
        <v>42.2</v>
      </c>
      <c r="J71" s="576">
        <v>76.3</v>
      </c>
      <c r="K71" s="644">
        <f t="shared" si="8"/>
        <v>0.5530799475753605</v>
      </c>
      <c r="L71" s="652">
        <f t="shared" si="7"/>
        <v>117.40915347620903</v>
      </c>
      <c r="M71" s="573">
        <v>28.3</v>
      </c>
      <c r="N71" s="918">
        <f t="shared" si="9"/>
        <v>6.3835616438356171</v>
      </c>
      <c r="O71" s="916">
        <f t="shared" si="10"/>
        <v>5.2093295821453722E-5</v>
      </c>
      <c r="P71" s="921">
        <f t="shared" si="6"/>
        <v>12.037545430859232</v>
      </c>
      <c r="Q71" s="849" t="str">
        <f t="shared" ref="Q71:Q96" si="11">IF(N71&gt;=6,"13s(N2,R1)",(IF(N71&gt;=6,"13s(N2,R1)",IF(N71&gt;=5,"13s/22s/R4s(N2,R1)",IF(N71&gt;=4,"13s/22s/R4s/41s(N4,R1/N2,R2)",IF(N71&gt;=3,"13s/22s/R4s/41s/8x(N4R2/N2R4)",IF(N71&gt;=2,"13s/22s/R4s/41s/10x(N5R2/N2R5)","Unaceptable")))))))</f>
        <v>13s(N2,R1)</v>
      </c>
      <c r="R71" s="538"/>
      <c r="S71" s="537"/>
      <c r="T71" s="537"/>
      <c r="U71" s="537"/>
      <c r="V71" s="537"/>
      <c r="W71" s="534"/>
      <c r="X71" s="538"/>
      <c r="Y71" s="538"/>
      <c r="Z71" s="538"/>
      <c r="AA71" s="537"/>
      <c r="AB71" s="537"/>
      <c r="AC71" s="537"/>
      <c r="AD71" s="537"/>
      <c r="AE71" s="537"/>
      <c r="AF71" s="537"/>
      <c r="AG71" s="537"/>
      <c r="AH71" s="537"/>
      <c r="AI71" s="537"/>
    </row>
    <row r="72" spans="1:35" ht="15.75">
      <c r="B72" s="794">
        <v>71</v>
      </c>
      <c r="C72" s="795" t="s">
        <v>144</v>
      </c>
      <c r="D72" s="812"/>
      <c r="E72" s="850" t="s">
        <v>23</v>
      </c>
      <c r="F72" s="470" t="s">
        <v>275</v>
      </c>
      <c r="G72" s="471">
        <v>1.37</v>
      </c>
      <c r="H72" s="471">
        <v>3</v>
      </c>
      <c r="I72" s="625">
        <v>42.2</v>
      </c>
      <c r="J72" s="626">
        <v>76.3</v>
      </c>
      <c r="K72" s="648">
        <f t="shared" si="8"/>
        <v>0.5530799475753605</v>
      </c>
      <c r="L72" s="653">
        <f t="shared" si="7"/>
        <v>117.03405694959055</v>
      </c>
      <c r="M72" s="574">
        <v>28.3</v>
      </c>
      <c r="N72" s="919">
        <f t="shared" si="9"/>
        <v>18.467153284671532</v>
      </c>
      <c r="O72" s="923">
        <f t="shared" si="10"/>
        <v>0</v>
      </c>
      <c r="P72" s="922">
        <f t="shared" ref="P72:P135" si="12">SQRT(POWER(3,2)*POWER(G72,2)+POWER(H72,2))</f>
        <v>5.0884280480321236</v>
      </c>
      <c r="Q72" s="851" t="str">
        <f t="shared" si="11"/>
        <v>13s(N2,R1)</v>
      </c>
      <c r="R72" s="538"/>
      <c r="S72" s="537"/>
      <c r="T72" s="537"/>
      <c r="U72" s="537"/>
      <c r="V72" s="537"/>
      <c r="W72" s="534"/>
      <c r="X72" s="538"/>
      <c r="Y72" s="538"/>
      <c r="Z72" s="538"/>
      <c r="AA72" s="537"/>
      <c r="AB72" s="537"/>
      <c r="AC72" s="537"/>
      <c r="AD72" s="537"/>
      <c r="AE72" s="537"/>
      <c r="AF72" s="537"/>
      <c r="AG72" s="537"/>
      <c r="AH72" s="537"/>
      <c r="AI72" s="537"/>
    </row>
    <row r="73" spans="1:35" ht="15.75">
      <c r="B73" s="812">
        <v>72</v>
      </c>
      <c r="C73" s="787" t="s">
        <v>145</v>
      </c>
      <c r="D73" s="788" t="s">
        <v>26</v>
      </c>
      <c r="E73" s="852" t="s">
        <v>31</v>
      </c>
      <c r="F73" s="470" t="s">
        <v>274</v>
      </c>
      <c r="G73" s="471">
        <v>3.52</v>
      </c>
      <c r="H73" s="471">
        <v>1</v>
      </c>
      <c r="I73" s="620">
        <v>8.5</v>
      </c>
      <c r="J73" s="576">
        <v>24.5</v>
      </c>
      <c r="K73" s="644">
        <f t="shared" si="8"/>
        <v>0.34693877551020408</v>
      </c>
      <c r="L73" s="652">
        <f t="shared" si="7"/>
        <v>25.50115921443572</v>
      </c>
      <c r="M73" s="654">
        <v>20.2</v>
      </c>
      <c r="N73" s="918">
        <f t="shared" si="9"/>
        <v>5.4545454545454541</v>
      </c>
      <c r="O73" s="916">
        <f t="shared" si="10"/>
        <v>3.8340146651494322E-3</v>
      </c>
      <c r="P73" s="921">
        <f t="shared" si="12"/>
        <v>10.607242808571886</v>
      </c>
      <c r="Q73" s="849" t="str">
        <f t="shared" si="11"/>
        <v>13s/22s/R4s(N2,R1)</v>
      </c>
      <c r="R73" s="538"/>
      <c r="S73" s="537"/>
      <c r="T73" s="537"/>
      <c r="U73" s="537"/>
      <c r="V73" s="537"/>
      <c r="W73" s="534"/>
      <c r="X73" s="538"/>
      <c r="Y73" s="538"/>
      <c r="Z73" s="538"/>
      <c r="AA73" s="537"/>
      <c r="AB73" s="537"/>
      <c r="AC73" s="537"/>
      <c r="AD73" s="537"/>
      <c r="AE73" s="537"/>
      <c r="AF73" s="537"/>
      <c r="AG73" s="537"/>
      <c r="AH73" s="537"/>
      <c r="AI73" s="537"/>
    </row>
    <row r="74" spans="1:35" ht="15.75">
      <c r="B74" s="794">
        <v>73</v>
      </c>
      <c r="C74" s="795" t="s">
        <v>145</v>
      </c>
      <c r="D74" s="812"/>
      <c r="E74" s="852" t="s">
        <v>32</v>
      </c>
      <c r="F74" s="470" t="s">
        <v>274</v>
      </c>
      <c r="G74" s="471">
        <v>3.36</v>
      </c>
      <c r="H74" s="471">
        <v>5</v>
      </c>
      <c r="I74" s="625">
        <v>8.5</v>
      </c>
      <c r="J74" s="626">
        <v>24.5</v>
      </c>
      <c r="K74" s="648">
        <f t="shared" si="8"/>
        <v>0.34693877551020408</v>
      </c>
      <c r="L74" s="653">
        <f t="shared" si="7"/>
        <v>25.334787441776573</v>
      </c>
      <c r="M74" s="655">
        <v>20.2</v>
      </c>
      <c r="N74" s="919">
        <f t="shared" si="9"/>
        <v>4.5238095238095237</v>
      </c>
      <c r="O74" s="923">
        <f t="shared" si="10"/>
        <v>0.12480677113843042</v>
      </c>
      <c r="P74" s="922">
        <f t="shared" si="12"/>
        <v>11.251950941947801</v>
      </c>
      <c r="Q74" s="851" t="str">
        <f t="shared" si="11"/>
        <v>13s/22s/R4s/41s(N4,R1/N2,R2)</v>
      </c>
      <c r="R74" s="538"/>
      <c r="S74" s="537"/>
      <c r="T74" s="537"/>
      <c r="U74" s="537"/>
      <c r="V74" s="537"/>
      <c r="W74" s="534"/>
      <c r="X74" s="538"/>
      <c r="Y74" s="538"/>
      <c r="Z74" s="538"/>
      <c r="AA74" s="537"/>
      <c r="AB74" s="537"/>
      <c r="AC74" s="537"/>
      <c r="AD74" s="537"/>
      <c r="AE74" s="537"/>
      <c r="AF74" s="537"/>
      <c r="AG74" s="537"/>
      <c r="AH74" s="537"/>
      <c r="AI74" s="537"/>
    </row>
    <row r="75" spans="1:35" ht="15.75">
      <c r="B75" s="812">
        <v>74</v>
      </c>
      <c r="C75" s="787" t="s">
        <v>146</v>
      </c>
      <c r="D75" s="788" t="s">
        <v>26</v>
      </c>
      <c r="E75" s="848" t="s">
        <v>22</v>
      </c>
      <c r="F75" s="790">
        <v>20</v>
      </c>
      <c r="G75" s="791">
        <v>4.13</v>
      </c>
      <c r="H75" s="801">
        <v>3</v>
      </c>
      <c r="I75" s="620">
        <v>20.399999999999999</v>
      </c>
      <c r="J75" s="576">
        <v>36.4</v>
      </c>
      <c r="K75" s="644">
        <f t="shared" si="8"/>
        <v>0.56043956043956045</v>
      </c>
      <c r="L75" s="652">
        <f t="shared" si="7"/>
        <v>57.6930852536073</v>
      </c>
      <c r="M75" s="573">
        <v>13.6</v>
      </c>
      <c r="N75" s="918">
        <f t="shared" si="9"/>
        <v>2.566585956416465</v>
      </c>
      <c r="O75" s="916">
        <f t="shared" si="10"/>
        <v>14.307942242552297</v>
      </c>
      <c r="P75" s="921">
        <f t="shared" si="12"/>
        <v>12.748023376194443</v>
      </c>
      <c r="Q75" s="849" t="str">
        <f t="shared" si="11"/>
        <v>13s/22s/R4s/41s/10x(N5R2/N2R5)</v>
      </c>
      <c r="R75" s="538"/>
      <c r="S75" s="537"/>
      <c r="T75" s="537"/>
      <c r="U75" s="537"/>
      <c r="V75" s="537"/>
      <c r="W75" s="534"/>
      <c r="X75" s="538"/>
      <c r="Y75" s="538"/>
      <c r="Z75" s="538"/>
      <c r="AA75" s="537"/>
      <c r="AB75" s="537"/>
      <c r="AC75" s="537"/>
      <c r="AD75" s="537"/>
      <c r="AE75" s="537"/>
      <c r="AF75" s="537"/>
      <c r="AG75" s="537"/>
      <c r="AH75" s="537"/>
      <c r="AI75" s="537"/>
    </row>
    <row r="76" spans="1:35" ht="15.75">
      <c r="B76" s="794">
        <v>75</v>
      </c>
      <c r="C76" s="795" t="s">
        <v>146</v>
      </c>
      <c r="D76" s="812"/>
      <c r="E76" s="850" t="s">
        <v>23</v>
      </c>
      <c r="F76" s="790">
        <v>20</v>
      </c>
      <c r="G76" s="791">
        <v>3.8</v>
      </c>
      <c r="H76" s="801">
        <v>3</v>
      </c>
      <c r="I76" s="625">
        <v>20.399999999999999</v>
      </c>
      <c r="J76" s="626">
        <v>36.4</v>
      </c>
      <c r="K76" s="648">
        <f t="shared" si="8"/>
        <v>0.56043956043956045</v>
      </c>
      <c r="L76" s="653">
        <f t="shared" si="7"/>
        <v>57.518570218669389</v>
      </c>
      <c r="M76" s="574">
        <v>13.6</v>
      </c>
      <c r="N76" s="919">
        <f t="shared" si="9"/>
        <v>2.7894736842105265</v>
      </c>
      <c r="O76" s="917">
        <f t="shared" si="10"/>
        <v>9.8616729673816295</v>
      </c>
      <c r="P76" s="922">
        <f t="shared" si="12"/>
        <v>11.7881296226331</v>
      </c>
      <c r="Q76" s="851" t="str">
        <f t="shared" si="11"/>
        <v>13s/22s/R4s/41s/10x(N5R2/N2R5)</v>
      </c>
      <c r="R76" s="538"/>
      <c r="S76" s="537"/>
      <c r="T76" s="537"/>
      <c r="U76" s="537"/>
      <c r="V76" s="537"/>
      <c r="W76" s="534"/>
      <c r="X76" s="538"/>
      <c r="Y76" s="538"/>
      <c r="Z76" s="538"/>
      <c r="AA76" s="537"/>
      <c r="AB76" s="537"/>
      <c r="AC76" s="537"/>
      <c r="AD76" s="537"/>
      <c r="AE76" s="537"/>
      <c r="AF76" s="537"/>
      <c r="AG76" s="537"/>
      <c r="AH76" s="537"/>
      <c r="AI76" s="537"/>
    </row>
    <row r="77" spans="1:35" ht="15.75">
      <c r="B77" s="812">
        <v>76</v>
      </c>
      <c r="C77" s="787" t="s">
        <v>147</v>
      </c>
      <c r="D77" s="788" t="s">
        <v>26</v>
      </c>
      <c r="E77" s="848" t="s">
        <v>22</v>
      </c>
      <c r="F77" s="470" t="s">
        <v>279</v>
      </c>
      <c r="G77" s="471">
        <v>2.02</v>
      </c>
      <c r="H77" s="471">
        <v>3</v>
      </c>
      <c r="I77" s="620">
        <v>5.2</v>
      </c>
      <c r="J77" s="576">
        <v>15.6</v>
      </c>
      <c r="K77" s="644">
        <f t="shared" si="8"/>
        <v>0.33333333333333337</v>
      </c>
      <c r="L77" s="652">
        <f t="shared" si="7"/>
        <v>15.462996387505237</v>
      </c>
      <c r="M77" s="656">
        <v>12.6</v>
      </c>
      <c r="N77" s="918">
        <f t="shared" si="9"/>
        <v>4.7524752475247523</v>
      </c>
      <c r="O77" s="923">
        <f t="shared" si="10"/>
        <v>5.7202279871426676E-2</v>
      </c>
      <c r="P77" s="921">
        <f t="shared" si="12"/>
        <v>6.7619228034635235</v>
      </c>
      <c r="Q77" s="849" t="str">
        <f t="shared" si="11"/>
        <v>13s/22s/R4s/41s(N4,R1/N2,R2)</v>
      </c>
      <c r="R77" s="538"/>
      <c r="S77" s="537"/>
      <c r="T77" s="537"/>
      <c r="U77" s="537"/>
      <c r="V77" s="537"/>
      <c r="W77" s="534"/>
      <c r="X77" s="538"/>
      <c r="Y77" s="538"/>
      <c r="Z77" s="538"/>
      <c r="AA77" s="537"/>
      <c r="AB77" s="537"/>
      <c r="AC77" s="537"/>
      <c r="AD77" s="537"/>
      <c r="AE77" s="537"/>
      <c r="AF77" s="537"/>
      <c r="AG77" s="537"/>
      <c r="AH77" s="537"/>
      <c r="AI77" s="537"/>
    </row>
    <row r="78" spans="1:35" ht="15.75">
      <c r="B78" s="794">
        <v>77</v>
      </c>
      <c r="C78" s="795" t="s">
        <v>147</v>
      </c>
      <c r="D78" s="812"/>
      <c r="E78" s="850" t="s">
        <v>23</v>
      </c>
      <c r="F78" s="470" t="s">
        <v>279</v>
      </c>
      <c r="G78" s="471">
        <v>2.16</v>
      </c>
      <c r="H78" s="471">
        <v>1</v>
      </c>
      <c r="I78" s="625">
        <v>5.2</v>
      </c>
      <c r="J78" s="626">
        <v>15.6</v>
      </c>
      <c r="K78" s="648">
        <f t="shared" si="8"/>
        <v>0.33333333333333337</v>
      </c>
      <c r="L78" s="653">
        <f t="shared" si="7"/>
        <v>15.607705338069401</v>
      </c>
      <c r="M78" s="657">
        <v>12.6</v>
      </c>
      <c r="N78" s="919">
        <f t="shared" si="9"/>
        <v>5.3703703703703702</v>
      </c>
      <c r="O78" s="917">
        <f t="shared" si="10"/>
        <v>5.4335064738730843E-3</v>
      </c>
      <c r="P78" s="922">
        <f t="shared" si="12"/>
        <v>6.5567064903044123</v>
      </c>
      <c r="Q78" s="851" t="str">
        <f t="shared" si="11"/>
        <v>13s/22s/R4s(N2,R1)</v>
      </c>
      <c r="R78" s="538"/>
      <c r="S78" s="537"/>
      <c r="T78" s="537"/>
      <c r="U78" s="537"/>
      <c r="V78" s="537"/>
      <c r="W78" s="534"/>
      <c r="X78" s="538"/>
      <c r="Y78" s="538"/>
      <c r="Z78" s="538"/>
      <c r="AA78" s="537"/>
      <c r="AB78" s="537"/>
      <c r="AC78" s="537"/>
      <c r="AD78" s="537"/>
      <c r="AE78" s="537"/>
      <c r="AF78" s="537"/>
      <c r="AG78" s="537"/>
      <c r="AH78" s="537"/>
      <c r="AI78" s="537"/>
    </row>
    <row r="79" spans="1:35" ht="15.75">
      <c r="B79" s="812">
        <v>78</v>
      </c>
      <c r="C79" s="787" t="s">
        <v>148</v>
      </c>
      <c r="D79" s="788" t="s">
        <v>26</v>
      </c>
      <c r="E79" s="848" t="s">
        <v>22</v>
      </c>
      <c r="F79" s="470" t="s">
        <v>280</v>
      </c>
      <c r="G79" s="471">
        <v>2.41</v>
      </c>
      <c r="H79" s="471">
        <v>1</v>
      </c>
      <c r="I79" s="620">
        <v>8.9</v>
      </c>
      <c r="J79" s="576">
        <v>33.4</v>
      </c>
      <c r="K79" s="644">
        <f t="shared" si="8"/>
        <v>0.26646706586826352</v>
      </c>
      <c r="L79" s="652">
        <f t="shared" si="7"/>
        <v>25.557994168557123</v>
      </c>
      <c r="M79" s="658">
        <v>16</v>
      </c>
      <c r="N79" s="918">
        <f t="shared" si="9"/>
        <v>6.224066390041493</v>
      </c>
      <c r="O79" s="916">
        <f t="shared" si="10"/>
        <v>1.155874547853486E-4</v>
      </c>
      <c r="P79" s="921">
        <f t="shared" si="12"/>
        <v>7.2988286731502345</v>
      </c>
      <c r="Q79" s="849" t="str">
        <f>IF(N79&gt;=6,"13s(N2,R1)",(IF(N79&gt;=6,"13s(N2,R1)",IF(N79&gt;=5,"13s/22s/R4s(N2,R1)",IF(N79&gt;=4,"13s/22s/R4s/41s(N4,R1/N2,R2)",IF(N79&gt;=3,"13s/22s/R4s/41s/8x(N4R2/N2R4)",IF(N79&gt;=2,"13s/22s/R4s/41s/10x(N5R2/N2R5)","Unaceptable")))))))</f>
        <v>13s(N2,R1)</v>
      </c>
      <c r="R79" s="538"/>
      <c r="S79" s="537"/>
      <c r="T79" s="537"/>
      <c r="U79" s="537"/>
      <c r="V79" s="537"/>
      <c r="W79" s="534"/>
      <c r="X79" s="538"/>
      <c r="Y79" s="538"/>
      <c r="Z79" s="538"/>
      <c r="AA79" s="537"/>
      <c r="AB79" s="537"/>
      <c r="AC79" s="537"/>
      <c r="AD79" s="537"/>
      <c r="AE79" s="537"/>
      <c r="AF79" s="537"/>
      <c r="AG79" s="537"/>
      <c r="AH79" s="537"/>
      <c r="AI79" s="537"/>
    </row>
    <row r="80" spans="1:35" ht="15.75">
      <c r="B80" s="794">
        <v>79</v>
      </c>
      <c r="C80" s="795" t="s">
        <v>148</v>
      </c>
      <c r="D80" s="812"/>
      <c r="E80" s="850" t="s">
        <v>23</v>
      </c>
      <c r="F80" s="470" t="s">
        <v>280</v>
      </c>
      <c r="G80" s="471">
        <v>2.1800000000000002</v>
      </c>
      <c r="H80" s="471">
        <v>0</v>
      </c>
      <c r="I80" s="625">
        <v>8.9</v>
      </c>
      <c r="J80" s="626">
        <v>33.4</v>
      </c>
      <c r="K80" s="648">
        <f t="shared" si="8"/>
        <v>0.26646706586826352</v>
      </c>
      <c r="L80" s="653">
        <f t="shared" si="7"/>
        <v>25.398817131512246</v>
      </c>
      <c r="M80" s="659">
        <v>16</v>
      </c>
      <c r="N80" s="919">
        <f t="shared" si="9"/>
        <v>7.3394495412844032</v>
      </c>
      <c r="O80" s="917">
        <f t="shared" si="10"/>
        <v>2.6186787183135607E-7</v>
      </c>
      <c r="P80" s="922">
        <f t="shared" si="12"/>
        <v>6.5400000000000009</v>
      </c>
      <c r="Q80" s="851" t="str">
        <f t="shared" si="11"/>
        <v>13s(N2,R1)</v>
      </c>
      <c r="R80" s="538"/>
      <c r="S80" s="537"/>
      <c r="T80" s="537"/>
      <c r="U80" s="537"/>
      <c r="V80" s="537"/>
      <c r="W80" s="534"/>
      <c r="X80" s="538"/>
      <c r="Y80" s="538"/>
      <c r="Z80" s="538"/>
      <c r="AA80" s="537"/>
      <c r="AB80" s="537"/>
      <c r="AC80" s="537"/>
      <c r="AD80" s="537"/>
      <c r="AE80" s="537"/>
      <c r="AF80" s="537"/>
      <c r="AG80" s="537"/>
      <c r="AH80" s="537"/>
      <c r="AI80" s="537"/>
    </row>
    <row r="81" spans="2:35" ht="15.75">
      <c r="B81" s="812">
        <v>80</v>
      </c>
      <c r="C81" s="787" t="s">
        <v>149</v>
      </c>
      <c r="D81" s="788" t="s">
        <v>26</v>
      </c>
      <c r="E81" s="848" t="s">
        <v>22</v>
      </c>
      <c r="F81" s="467" t="s">
        <v>274</v>
      </c>
      <c r="G81" s="469">
        <v>2.4500000000000002</v>
      </c>
      <c r="H81" s="469">
        <v>3</v>
      </c>
      <c r="I81" s="620">
        <v>5.4</v>
      </c>
      <c r="J81" s="576">
        <v>35.9</v>
      </c>
      <c r="K81" s="644">
        <f t="shared" si="8"/>
        <v>0.15041782729805014</v>
      </c>
      <c r="L81" s="652">
        <f t="shared" si="7"/>
        <v>16.436560467445741</v>
      </c>
      <c r="M81" s="596">
        <v>20</v>
      </c>
      <c r="N81" s="918">
        <f t="shared" si="9"/>
        <v>6.9387755102040813</v>
      </c>
      <c r="O81" s="923">
        <f t="shared" si="10"/>
        <v>2.6824000243230728E-6</v>
      </c>
      <c r="P81" s="921">
        <f t="shared" si="12"/>
        <v>7.9386711734395456</v>
      </c>
      <c r="Q81" s="849" t="str">
        <f t="shared" si="11"/>
        <v>13s(N2,R1)</v>
      </c>
      <c r="R81" s="538"/>
      <c r="S81" s="537"/>
      <c r="T81" s="537"/>
      <c r="U81" s="537"/>
      <c r="V81" s="537"/>
      <c r="W81" s="534"/>
      <c r="X81" s="538"/>
      <c r="Y81" s="538"/>
      <c r="Z81" s="538"/>
      <c r="AA81" s="537"/>
      <c r="AB81" s="537"/>
      <c r="AC81" s="537"/>
      <c r="AD81" s="537"/>
      <c r="AE81" s="537"/>
      <c r="AF81" s="537"/>
      <c r="AG81" s="537"/>
      <c r="AH81" s="537"/>
      <c r="AI81" s="537"/>
    </row>
    <row r="82" spans="2:35" ht="15.75">
      <c r="B82" s="794">
        <v>81</v>
      </c>
      <c r="C82" s="795" t="s">
        <v>149</v>
      </c>
      <c r="D82" s="812"/>
      <c r="E82" s="850" t="s">
        <v>23</v>
      </c>
      <c r="F82" s="467" t="s">
        <v>274</v>
      </c>
      <c r="G82" s="469">
        <v>1.19</v>
      </c>
      <c r="H82" s="469">
        <v>2</v>
      </c>
      <c r="I82" s="625">
        <v>5.4</v>
      </c>
      <c r="J82" s="626">
        <v>35.9</v>
      </c>
      <c r="K82" s="648">
        <f t="shared" si="8"/>
        <v>0.15041782729805014</v>
      </c>
      <c r="L82" s="653">
        <f t="shared" si="7"/>
        <v>15.327174936040889</v>
      </c>
      <c r="M82" s="596">
        <v>20</v>
      </c>
      <c r="N82" s="919">
        <f t="shared" si="9"/>
        <v>15.126050420168069</v>
      </c>
      <c r="O82" s="917">
        <f t="shared" si="10"/>
        <v>0</v>
      </c>
      <c r="P82" s="922">
        <f t="shared" si="12"/>
        <v>4.0920532743355142</v>
      </c>
      <c r="Q82" s="851" t="str">
        <f t="shared" si="11"/>
        <v>13s(N2,R1)</v>
      </c>
      <c r="R82" s="538"/>
      <c r="S82" s="537"/>
      <c r="T82" s="537"/>
      <c r="U82" s="537"/>
      <c r="V82" s="537"/>
      <c r="W82" s="534"/>
      <c r="X82" s="538"/>
      <c r="Y82" s="538"/>
      <c r="Z82" s="538"/>
      <c r="AA82" s="537"/>
      <c r="AB82" s="537"/>
      <c r="AC82" s="537"/>
      <c r="AD82" s="537"/>
      <c r="AE82" s="537"/>
      <c r="AF82" s="537"/>
      <c r="AG82" s="537"/>
      <c r="AH82" s="537"/>
      <c r="AI82" s="537"/>
    </row>
    <row r="83" spans="2:35" ht="15.75">
      <c r="B83" s="812">
        <v>82</v>
      </c>
      <c r="C83" s="787" t="s">
        <v>150</v>
      </c>
      <c r="D83" s="788" t="s">
        <v>26</v>
      </c>
      <c r="E83" s="848" t="s">
        <v>22</v>
      </c>
      <c r="F83" s="467" t="s">
        <v>274</v>
      </c>
      <c r="G83" s="469">
        <v>2.15</v>
      </c>
      <c r="H83" s="469">
        <v>1</v>
      </c>
      <c r="I83" s="620">
        <v>5.9</v>
      </c>
      <c r="J83" s="576">
        <v>47.3</v>
      </c>
      <c r="K83" s="644">
        <f t="shared" si="8"/>
        <v>0.12473572938689219</v>
      </c>
      <c r="L83" s="652">
        <f t="shared" si="7"/>
        <v>17.405969780509214</v>
      </c>
      <c r="M83" s="658">
        <v>16.8</v>
      </c>
      <c r="N83" s="918">
        <f t="shared" si="9"/>
        <v>7.3488372093023262</v>
      </c>
      <c r="O83" s="916">
        <f t="shared" si="10"/>
        <v>2.4751062310812699E-7</v>
      </c>
      <c r="P83" s="921">
        <f t="shared" si="12"/>
        <v>6.5270590620891431</v>
      </c>
      <c r="Q83" s="849" t="str">
        <f t="shared" si="11"/>
        <v>13s(N2,R1)</v>
      </c>
      <c r="R83" s="538"/>
      <c r="S83" s="537"/>
      <c r="T83" s="537"/>
      <c r="U83" s="537"/>
      <c r="V83" s="537"/>
      <c r="W83" s="534"/>
      <c r="X83" s="538"/>
      <c r="Y83" s="538"/>
      <c r="Z83" s="538"/>
      <c r="AA83" s="537"/>
      <c r="AB83" s="537"/>
      <c r="AC83" s="537"/>
      <c r="AD83" s="537"/>
      <c r="AE83" s="537"/>
      <c r="AF83" s="537"/>
      <c r="AG83" s="537"/>
      <c r="AH83" s="537"/>
      <c r="AI83" s="537"/>
    </row>
    <row r="84" spans="2:35" ht="15.75">
      <c r="B84" s="794">
        <v>83</v>
      </c>
      <c r="C84" s="795" t="s">
        <v>150</v>
      </c>
      <c r="D84" s="812"/>
      <c r="E84" s="850" t="s">
        <v>23</v>
      </c>
      <c r="F84" s="467" t="s">
        <v>274</v>
      </c>
      <c r="G84" s="469">
        <v>1.66</v>
      </c>
      <c r="H84" s="469">
        <v>0</v>
      </c>
      <c r="I84" s="625">
        <v>5.9</v>
      </c>
      <c r="J84" s="626">
        <v>47.3</v>
      </c>
      <c r="K84" s="648">
        <f t="shared" si="8"/>
        <v>0.12473572938689219</v>
      </c>
      <c r="L84" s="653">
        <f t="shared" si="7"/>
        <v>16.988938104543205</v>
      </c>
      <c r="M84" s="659">
        <v>16.8</v>
      </c>
      <c r="N84" s="919">
        <f t="shared" si="9"/>
        <v>10.120481927710845</v>
      </c>
      <c r="O84" s="917">
        <f t="shared" si="10"/>
        <v>0</v>
      </c>
      <c r="P84" s="922">
        <f t="shared" si="12"/>
        <v>4.9799999999999995</v>
      </c>
      <c r="Q84" s="851" t="str">
        <f t="shared" si="11"/>
        <v>13s(N2,R1)</v>
      </c>
      <c r="R84" s="538"/>
      <c r="S84" s="537"/>
      <c r="T84" s="537"/>
      <c r="U84" s="537"/>
      <c r="V84" s="537"/>
      <c r="W84" s="534"/>
      <c r="X84" s="538"/>
      <c r="Y84" s="538"/>
      <c r="Z84" s="538"/>
      <c r="AA84" s="537"/>
      <c r="AB84" s="537"/>
      <c r="AC84" s="537"/>
      <c r="AD84" s="537"/>
      <c r="AE84" s="537"/>
      <c r="AF84" s="537"/>
      <c r="AG84" s="537"/>
      <c r="AH84" s="537"/>
      <c r="AI84" s="537"/>
    </row>
    <row r="85" spans="2:35" ht="15.75">
      <c r="B85" s="812">
        <v>84</v>
      </c>
      <c r="C85" s="787" t="s">
        <v>151</v>
      </c>
      <c r="D85" s="788" t="s">
        <v>26</v>
      </c>
      <c r="E85" s="848" t="s">
        <v>22</v>
      </c>
      <c r="F85" s="467" t="s">
        <v>274</v>
      </c>
      <c r="G85" s="469">
        <v>1.69</v>
      </c>
      <c r="H85" s="469">
        <v>1</v>
      </c>
      <c r="I85" s="620">
        <v>4.5</v>
      </c>
      <c r="J85" s="576">
        <v>16.5</v>
      </c>
      <c r="K85" s="644">
        <f t="shared" si="8"/>
        <v>0.27272727272727271</v>
      </c>
      <c r="L85" s="652">
        <f t="shared" si="7"/>
        <v>13.323992927047058</v>
      </c>
      <c r="M85" s="660">
        <v>18</v>
      </c>
      <c r="N85" s="918">
        <f t="shared" si="9"/>
        <v>10.059171597633137</v>
      </c>
      <c r="O85" s="923">
        <f t="shared" si="10"/>
        <v>0</v>
      </c>
      <c r="P85" s="921">
        <f t="shared" si="12"/>
        <v>5.167678395566039</v>
      </c>
      <c r="Q85" s="849" t="str">
        <f t="shared" si="11"/>
        <v>13s(N2,R1)</v>
      </c>
      <c r="R85" s="538"/>
      <c r="S85" s="537"/>
      <c r="T85" s="537"/>
      <c r="U85" s="537"/>
      <c r="V85" s="537"/>
      <c r="W85" s="534"/>
      <c r="X85" s="538"/>
      <c r="Y85" s="538"/>
      <c r="Z85" s="538"/>
      <c r="AA85" s="537"/>
      <c r="AB85" s="537"/>
      <c r="AC85" s="537"/>
      <c r="AD85" s="537"/>
      <c r="AE85" s="537"/>
      <c r="AF85" s="537"/>
      <c r="AG85" s="537"/>
      <c r="AH85" s="537"/>
      <c r="AI85" s="537"/>
    </row>
    <row r="86" spans="2:35" ht="15.75">
      <c r="B86" s="794">
        <v>85</v>
      </c>
      <c r="C86" s="795" t="s">
        <v>151</v>
      </c>
      <c r="D86" s="812"/>
      <c r="E86" s="850" t="s">
        <v>23</v>
      </c>
      <c r="F86" s="467" t="s">
        <v>274</v>
      </c>
      <c r="G86" s="469">
        <v>1.6</v>
      </c>
      <c r="H86" s="469">
        <v>2</v>
      </c>
      <c r="I86" s="625">
        <v>4.5</v>
      </c>
      <c r="J86" s="626">
        <v>16.5</v>
      </c>
      <c r="K86" s="648">
        <f t="shared" si="8"/>
        <v>0.27272727272727271</v>
      </c>
      <c r="L86" s="653">
        <f t="shared" si="7"/>
        <v>13.238345515962333</v>
      </c>
      <c r="M86" s="660">
        <v>18</v>
      </c>
      <c r="N86" s="919">
        <f t="shared" si="9"/>
        <v>10</v>
      </c>
      <c r="O86" s="917">
        <f t="shared" si="10"/>
        <v>0</v>
      </c>
      <c r="P86" s="922">
        <f t="shared" si="12"/>
        <v>5.2</v>
      </c>
      <c r="Q86" s="851" t="str">
        <f t="shared" si="11"/>
        <v>13s(N2,R1)</v>
      </c>
      <c r="R86" s="538"/>
      <c r="S86" s="537"/>
      <c r="T86" s="537"/>
      <c r="U86" s="537"/>
      <c r="V86" s="537"/>
      <c r="W86" s="534"/>
      <c r="X86" s="538"/>
      <c r="Y86" s="538"/>
      <c r="Z86" s="538"/>
      <c r="AA86" s="537"/>
      <c r="AB86" s="537"/>
      <c r="AC86" s="537"/>
      <c r="AD86" s="537"/>
      <c r="AE86" s="537"/>
      <c r="AF86" s="537"/>
      <c r="AG86" s="537"/>
      <c r="AH86" s="537"/>
      <c r="AI86" s="537"/>
    </row>
    <row r="87" spans="2:35" ht="15.75">
      <c r="B87" s="812">
        <v>86</v>
      </c>
      <c r="C87" s="787" t="s">
        <v>152</v>
      </c>
      <c r="D87" s="788" t="s">
        <v>26</v>
      </c>
      <c r="E87" s="848" t="s">
        <v>22</v>
      </c>
      <c r="F87" s="467" t="s">
        <v>274</v>
      </c>
      <c r="G87" s="469">
        <v>1.3</v>
      </c>
      <c r="H87" s="469">
        <v>3</v>
      </c>
      <c r="I87" s="620">
        <v>6.5</v>
      </c>
      <c r="J87" s="576">
        <v>13.4</v>
      </c>
      <c r="K87" s="644">
        <f t="shared" si="8"/>
        <v>0.48507462686567165</v>
      </c>
      <c r="L87" s="652">
        <f t="shared" si="7"/>
        <v>18.373889299764489</v>
      </c>
      <c r="M87" s="661">
        <v>13.6</v>
      </c>
      <c r="N87" s="728">
        <f t="shared" si="9"/>
        <v>8.1538461538461533</v>
      </c>
      <c r="O87" s="923">
        <f t="shared" si="10"/>
        <v>1.4276579918259813E-9</v>
      </c>
      <c r="P87" s="921">
        <f t="shared" si="12"/>
        <v>4.920365840057018</v>
      </c>
      <c r="Q87" s="849" t="str">
        <f t="shared" si="11"/>
        <v>13s(N2,R1)</v>
      </c>
      <c r="R87" s="538"/>
      <c r="S87" s="537"/>
      <c r="T87" s="537"/>
      <c r="U87" s="537"/>
      <c r="V87" s="537"/>
      <c r="W87" s="534"/>
      <c r="X87" s="538"/>
      <c r="Y87" s="538"/>
      <c r="Z87" s="538"/>
      <c r="AA87" s="537"/>
      <c r="AB87" s="537"/>
      <c r="AC87" s="537"/>
      <c r="AD87" s="537"/>
      <c r="AE87" s="537"/>
      <c r="AF87" s="537"/>
      <c r="AG87" s="537"/>
      <c r="AH87" s="537"/>
      <c r="AI87" s="537"/>
    </row>
    <row r="88" spans="2:35" ht="15.75">
      <c r="B88" s="794">
        <v>87</v>
      </c>
      <c r="C88" s="795" t="s">
        <v>152</v>
      </c>
      <c r="D88" s="812"/>
      <c r="E88" s="850" t="s">
        <v>23</v>
      </c>
      <c r="F88" s="467" t="s">
        <v>274</v>
      </c>
      <c r="G88" s="469">
        <v>1.36</v>
      </c>
      <c r="H88" s="469">
        <v>3</v>
      </c>
      <c r="I88" s="625">
        <v>6.5</v>
      </c>
      <c r="J88" s="626">
        <v>13.4</v>
      </c>
      <c r="K88" s="648">
        <f t="shared" si="8"/>
        <v>0.48507462686567165</v>
      </c>
      <c r="L88" s="653">
        <f t="shared" si="7"/>
        <v>18.407228110717814</v>
      </c>
      <c r="M88" s="663">
        <v>13.6</v>
      </c>
      <c r="N88" s="731">
        <f t="shared" si="9"/>
        <v>7.7941176470588225</v>
      </c>
      <c r="O88" s="923">
        <f t="shared" si="10"/>
        <v>1.5457668478546793E-8</v>
      </c>
      <c r="P88" s="922">
        <f t="shared" si="12"/>
        <v>5.0642274830422069</v>
      </c>
      <c r="Q88" s="851" t="str">
        <f t="shared" si="11"/>
        <v>13s(N2,R1)</v>
      </c>
      <c r="R88" s="538"/>
      <c r="S88" s="537"/>
      <c r="T88" s="537"/>
      <c r="U88" s="537"/>
      <c r="V88" s="537"/>
      <c r="W88" s="534"/>
      <c r="X88" s="538"/>
      <c r="Y88" s="538"/>
      <c r="Z88" s="538"/>
      <c r="AA88" s="537"/>
      <c r="AB88" s="537"/>
      <c r="AC88" s="537"/>
      <c r="AD88" s="537"/>
      <c r="AE88" s="537"/>
      <c r="AF88" s="537"/>
      <c r="AG88" s="537"/>
      <c r="AH88" s="537"/>
      <c r="AI88" s="537"/>
    </row>
    <row r="89" spans="2:35" ht="15.75">
      <c r="B89" s="812">
        <v>88</v>
      </c>
      <c r="C89" s="787" t="s">
        <v>153</v>
      </c>
      <c r="D89" s="788" t="s">
        <v>257</v>
      </c>
      <c r="E89" s="848" t="s">
        <v>22</v>
      </c>
      <c r="F89" s="470" t="s">
        <v>274</v>
      </c>
      <c r="G89" s="471">
        <v>1.53</v>
      </c>
      <c r="H89" s="471">
        <v>3</v>
      </c>
      <c r="I89" s="620">
        <v>6.9</v>
      </c>
      <c r="J89" s="576">
        <v>22.8</v>
      </c>
      <c r="K89" s="644">
        <f t="shared" si="8"/>
        <v>0.30263157894736842</v>
      </c>
      <c r="L89" s="652">
        <f t="shared" si="7"/>
        <v>19.590374036245453</v>
      </c>
      <c r="M89" s="665">
        <v>17.5</v>
      </c>
      <c r="N89" s="918">
        <f t="shared" si="9"/>
        <v>9.477124183006536</v>
      </c>
      <c r="O89" s="916">
        <f t="shared" si="10"/>
        <v>7.7715611723760958E-14</v>
      </c>
      <c r="P89" s="921">
        <f t="shared" si="12"/>
        <v>5.4834387021284376</v>
      </c>
      <c r="Q89" s="849" t="str">
        <f t="shared" si="11"/>
        <v>13s(N2,R1)</v>
      </c>
      <c r="R89" s="538"/>
      <c r="S89" s="537"/>
      <c r="T89" s="537"/>
      <c r="U89" s="537"/>
      <c r="V89" s="537"/>
      <c r="W89" s="534"/>
      <c r="X89" s="538"/>
      <c r="Y89" s="538"/>
      <c r="Z89" s="538"/>
      <c r="AA89" s="537"/>
      <c r="AB89" s="537"/>
      <c r="AC89" s="537"/>
      <c r="AD89" s="537"/>
      <c r="AE89" s="537"/>
      <c r="AF89" s="537"/>
      <c r="AG89" s="537"/>
      <c r="AH89" s="537"/>
      <c r="AI89" s="537"/>
    </row>
    <row r="90" spans="2:35" ht="15.75">
      <c r="B90" s="794">
        <v>89</v>
      </c>
      <c r="C90" s="795" t="s">
        <v>153</v>
      </c>
      <c r="D90" s="812"/>
      <c r="E90" s="850" t="s">
        <v>23</v>
      </c>
      <c r="F90" s="470" t="s">
        <v>274</v>
      </c>
      <c r="G90" s="471">
        <v>2.12</v>
      </c>
      <c r="H90" s="471">
        <v>0</v>
      </c>
      <c r="I90" s="625">
        <v>6.9</v>
      </c>
      <c r="J90" s="626">
        <v>22.8</v>
      </c>
      <c r="K90" s="648">
        <f t="shared" si="8"/>
        <v>0.30263157894736842</v>
      </c>
      <c r="L90" s="653">
        <f t="shared" si="7"/>
        <v>20.008211466295531</v>
      </c>
      <c r="M90" s="665">
        <v>17.5</v>
      </c>
      <c r="N90" s="919">
        <f t="shared" si="9"/>
        <v>8.2547169811320753</v>
      </c>
      <c r="O90" s="917">
        <f t="shared" si="10"/>
        <v>7.1557204606165214E-10</v>
      </c>
      <c r="P90" s="922">
        <f t="shared" si="12"/>
        <v>6.36</v>
      </c>
      <c r="Q90" s="851" t="str">
        <f t="shared" si="11"/>
        <v>13s(N2,R1)</v>
      </c>
      <c r="R90" s="538"/>
      <c r="S90" s="537"/>
      <c r="T90" s="537"/>
      <c r="U90" s="537"/>
      <c r="V90" s="537"/>
      <c r="W90" s="534"/>
      <c r="X90" s="538"/>
      <c r="Y90" s="538"/>
      <c r="Z90" s="538"/>
      <c r="AA90" s="537"/>
      <c r="AB90" s="537"/>
      <c r="AC90" s="537"/>
      <c r="AD90" s="537"/>
      <c r="AE90" s="537"/>
      <c r="AF90" s="537"/>
      <c r="AG90" s="537"/>
      <c r="AH90" s="537"/>
      <c r="AI90" s="537"/>
    </row>
    <row r="91" spans="2:35" ht="15.75">
      <c r="B91" s="812">
        <v>90</v>
      </c>
      <c r="C91" s="787" t="s">
        <v>154</v>
      </c>
      <c r="D91" s="788" t="s">
        <v>26</v>
      </c>
      <c r="E91" s="848" t="s">
        <v>33</v>
      </c>
      <c r="F91" s="467" t="s">
        <v>277</v>
      </c>
      <c r="G91" s="469">
        <v>5.31</v>
      </c>
      <c r="H91" s="469">
        <v>1</v>
      </c>
      <c r="I91" s="620">
        <v>1.9</v>
      </c>
      <c r="J91" s="621">
        <v>5.7</v>
      </c>
      <c r="K91" s="644">
        <f t="shared" si="8"/>
        <v>0.33333333333333331</v>
      </c>
      <c r="L91" s="652">
        <f>SQRT(POWER(G91,2)+POWER(I91,2))*1.96*SQRT(2)</f>
        <v>15.632422317734383</v>
      </c>
      <c r="M91" s="666">
        <v>18</v>
      </c>
      <c r="N91" s="728">
        <f>(M91-H91)/G91</f>
        <v>3.2015065913370999</v>
      </c>
      <c r="O91" s="923">
        <f t="shared" si="10"/>
        <v>4.4423950585093301</v>
      </c>
      <c r="P91" s="921">
        <f>SQRT(POWER(3,2)*POWER(G91,2)+POWER(H91,2))</f>
        <v>15.96135645864724</v>
      </c>
      <c r="Q91" s="849" t="str">
        <f t="shared" si="11"/>
        <v>13s/22s/R4s/41s/8x(N4R2/N2R4)</v>
      </c>
      <c r="R91" s="538"/>
      <c r="S91" s="537"/>
      <c r="T91" s="537"/>
      <c r="U91" s="537"/>
      <c r="V91" s="537"/>
      <c r="W91" s="534"/>
      <c r="X91" s="538"/>
      <c r="Y91" s="538"/>
      <c r="Z91" s="538"/>
      <c r="AA91" s="537"/>
      <c r="AB91" s="537"/>
      <c r="AC91" s="537"/>
      <c r="AD91" s="537"/>
      <c r="AE91" s="537"/>
      <c r="AF91" s="537"/>
      <c r="AG91" s="537"/>
      <c r="AH91" s="537"/>
      <c r="AI91" s="537"/>
    </row>
    <row r="92" spans="2:35" ht="15.75">
      <c r="B92" s="794">
        <v>91</v>
      </c>
      <c r="C92" s="795" t="s">
        <v>154</v>
      </c>
      <c r="D92" s="812"/>
      <c r="E92" s="850" t="s">
        <v>34</v>
      </c>
      <c r="F92" s="467" t="s">
        <v>281</v>
      </c>
      <c r="G92" s="469">
        <v>2.27</v>
      </c>
      <c r="H92" s="469">
        <v>4</v>
      </c>
      <c r="I92" s="625">
        <v>1.9</v>
      </c>
      <c r="J92" s="626">
        <v>5.7</v>
      </c>
      <c r="K92" s="648">
        <f t="shared" si="8"/>
        <v>0.33333333333333331</v>
      </c>
      <c r="L92" s="653">
        <f t="shared" si="7"/>
        <v>8.2053100660486926</v>
      </c>
      <c r="M92" s="667">
        <v>18</v>
      </c>
      <c r="N92" s="731">
        <f t="shared" si="9"/>
        <v>6.1674008810572687</v>
      </c>
      <c r="O92" s="923">
        <f t="shared" si="10"/>
        <v>1.5251691627415909E-4</v>
      </c>
      <c r="P92" s="922">
        <f t="shared" si="12"/>
        <v>7.897854138941792</v>
      </c>
      <c r="Q92" s="851" t="str">
        <f t="shared" si="11"/>
        <v>13s(N2,R1)</v>
      </c>
      <c r="R92" s="538"/>
      <c r="S92" s="537"/>
      <c r="T92" s="537"/>
      <c r="U92" s="537"/>
      <c r="V92" s="537"/>
      <c r="W92" s="534"/>
      <c r="X92" s="538"/>
      <c r="Y92" s="538"/>
      <c r="Z92" s="538"/>
      <c r="AA92" s="537"/>
      <c r="AB92" s="537"/>
      <c r="AC92" s="537"/>
      <c r="AD92" s="537"/>
      <c r="AE92" s="537"/>
      <c r="AF92" s="537"/>
      <c r="AG92" s="537"/>
      <c r="AH92" s="537"/>
      <c r="AI92" s="537"/>
    </row>
    <row r="93" spans="2:35" ht="15.75">
      <c r="B93" s="812">
        <v>92</v>
      </c>
      <c r="C93" s="787" t="s">
        <v>155</v>
      </c>
      <c r="D93" s="788" t="s">
        <v>257</v>
      </c>
      <c r="E93" s="852" t="s">
        <v>35</v>
      </c>
      <c r="F93" s="470" t="s">
        <v>277</v>
      </c>
      <c r="G93" s="471">
        <v>3.21</v>
      </c>
      <c r="H93" s="471">
        <v>1</v>
      </c>
      <c r="I93" s="620">
        <v>3.4</v>
      </c>
      <c r="J93" s="621">
        <v>5.9</v>
      </c>
      <c r="K93" s="644">
        <f t="shared" si="8"/>
        <v>0.57627118644067787</v>
      </c>
      <c r="L93" s="652">
        <f t="shared" si="7"/>
        <v>12.960951088558279</v>
      </c>
      <c r="M93" s="665">
        <v>6.8</v>
      </c>
      <c r="N93" s="918">
        <f t="shared" si="9"/>
        <v>1.8068535825545171</v>
      </c>
      <c r="O93" s="916">
        <f t="shared" si="10"/>
        <v>37.94774106821049</v>
      </c>
      <c r="P93" s="921">
        <f t="shared" si="12"/>
        <v>9.6817818607940147</v>
      </c>
      <c r="Q93" s="849" t="str">
        <f t="shared" si="11"/>
        <v>Unaceptable</v>
      </c>
      <c r="R93" s="538"/>
      <c r="S93" s="537"/>
      <c r="T93" s="537"/>
      <c r="U93" s="537"/>
      <c r="V93" s="537"/>
      <c r="W93" s="534"/>
      <c r="X93" s="538"/>
      <c r="Y93" s="538"/>
      <c r="Z93" s="538"/>
      <c r="AA93" s="537"/>
      <c r="AB93" s="537"/>
      <c r="AC93" s="537"/>
      <c r="AD93" s="537"/>
      <c r="AE93" s="537"/>
      <c r="AF93" s="537"/>
      <c r="AG93" s="537"/>
      <c r="AH93" s="537"/>
      <c r="AI93" s="537"/>
    </row>
    <row r="94" spans="2:35" ht="15.75">
      <c r="B94" s="794">
        <v>93</v>
      </c>
      <c r="C94" s="795" t="s">
        <v>155</v>
      </c>
      <c r="D94" s="812"/>
      <c r="E94" s="852" t="s">
        <v>36</v>
      </c>
      <c r="F94" s="470" t="s">
        <v>278</v>
      </c>
      <c r="G94" s="471">
        <v>2.17</v>
      </c>
      <c r="H94" s="471">
        <v>1</v>
      </c>
      <c r="I94" s="625">
        <v>3.4</v>
      </c>
      <c r="J94" s="626">
        <v>5.9</v>
      </c>
      <c r="K94" s="648">
        <f t="shared" si="8"/>
        <v>0.57627118644067787</v>
      </c>
      <c r="L94" s="653">
        <f t="shared" si="7"/>
        <v>11.180215225119774</v>
      </c>
      <c r="M94" s="657">
        <v>6.8</v>
      </c>
      <c r="N94" s="919">
        <f t="shared" si="9"/>
        <v>2.6728110599078341</v>
      </c>
      <c r="O94" s="917">
        <f t="shared" si="10"/>
        <v>12.043579097293055</v>
      </c>
      <c r="P94" s="922">
        <f t="shared" si="12"/>
        <v>6.5863571114843138</v>
      </c>
      <c r="Q94" s="851" t="str">
        <f t="shared" si="11"/>
        <v>13s/22s/R4s/41s/10x(N5R2/N2R5)</v>
      </c>
      <c r="R94" s="538"/>
      <c r="S94" s="537"/>
      <c r="T94" s="537"/>
      <c r="U94" s="537"/>
      <c r="V94" s="537"/>
      <c r="W94" s="534"/>
      <c r="X94" s="538"/>
      <c r="Y94" s="538"/>
      <c r="Z94" s="538"/>
      <c r="AA94" s="537"/>
      <c r="AB94" s="537"/>
      <c r="AC94" s="537"/>
      <c r="AD94" s="537"/>
      <c r="AE94" s="537"/>
      <c r="AF94" s="537"/>
      <c r="AG94" s="537"/>
      <c r="AH94" s="537"/>
      <c r="AI94" s="537"/>
    </row>
    <row r="95" spans="2:35" ht="15.75">
      <c r="B95" s="812">
        <v>94</v>
      </c>
      <c r="C95" s="787" t="s">
        <v>156</v>
      </c>
      <c r="D95" s="788" t="s">
        <v>257</v>
      </c>
      <c r="E95" s="848" t="s">
        <v>22</v>
      </c>
      <c r="F95" s="467" t="s">
        <v>274</v>
      </c>
      <c r="G95" s="469">
        <v>2.04</v>
      </c>
      <c r="H95" s="469">
        <v>2</v>
      </c>
      <c r="I95" s="556">
        <v>3</v>
      </c>
      <c r="J95" s="621">
        <v>4.3</v>
      </c>
      <c r="K95" s="644">
        <f t="shared" si="8"/>
        <v>0.69767441860465118</v>
      </c>
      <c r="L95" s="652">
        <f t="shared" si="7"/>
        <v>10.056003436753588</v>
      </c>
      <c r="M95" s="588">
        <v>15</v>
      </c>
      <c r="N95" s="918">
        <f t="shared" si="9"/>
        <v>6.3725490196078427</v>
      </c>
      <c r="O95" s="916">
        <f t="shared" si="10"/>
        <v>5.5083743977224486E-5</v>
      </c>
      <c r="P95" s="921">
        <f t="shared" si="12"/>
        <v>6.4385091442041142</v>
      </c>
      <c r="Q95" s="849" t="str">
        <f t="shared" si="11"/>
        <v>13s(N2,R1)</v>
      </c>
      <c r="R95" s="538"/>
      <c r="S95" s="537"/>
      <c r="T95" s="537"/>
      <c r="U95" s="537"/>
      <c r="V95" s="537"/>
      <c r="W95" s="534"/>
      <c r="X95" s="538"/>
      <c r="Y95" s="538"/>
      <c r="Z95" s="538"/>
      <c r="AA95" s="537"/>
      <c r="AB95" s="537"/>
      <c r="AC95" s="537"/>
      <c r="AD95" s="537"/>
      <c r="AE95" s="537"/>
      <c r="AF95" s="537"/>
      <c r="AG95" s="537"/>
      <c r="AH95" s="537"/>
      <c r="AI95" s="537"/>
    </row>
    <row r="96" spans="2:35" ht="15.75">
      <c r="B96" s="794">
        <v>95</v>
      </c>
      <c r="C96" s="795" t="s">
        <v>156</v>
      </c>
      <c r="D96" s="794"/>
      <c r="E96" s="850" t="s">
        <v>23</v>
      </c>
      <c r="F96" s="467" t="s">
        <v>274</v>
      </c>
      <c r="G96" s="469">
        <v>2.71</v>
      </c>
      <c r="H96" s="469">
        <v>2</v>
      </c>
      <c r="I96" s="562">
        <v>3</v>
      </c>
      <c r="J96" s="626">
        <v>4.3</v>
      </c>
      <c r="K96" s="648">
        <f t="shared" si="8"/>
        <v>0.69767441860465118</v>
      </c>
      <c r="L96" s="653">
        <f t="shared" si="7"/>
        <v>11.206024679608735</v>
      </c>
      <c r="M96" s="589">
        <v>15</v>
      </c>
      <c r="N96" s="648">
        <f t="shared" si="9"/>
        <v>4.7970479704797047</v>
      </c>
      <c r="O96" s="917">
        <f t="shared" si="10"/>
        <v>4.8853405855697751E-2</v>
      </c>
      <c r="P96" s="651">
        <f t="shared" si="12"/>
        <v>8.3723891452798593</v>
      </c>
      <c r="Q96" s="851" t="str">
        <f t="shared" si="11"/>
        <v>13s/22s/R4s/41s(N4,R1/N2,R2)</v>
      </c>
      <c r="R96" s="538"/>
      <c r="S96" s="537"/>
      <c r="T96" s="537"/>
      <c r="U96" s="537"/>
      <c r="V96" s="537"/>
      <c r="W96" s="534"/>
      <c r="X96" s="538"/>
      <c r="Y96" s="538"/>
      <c r="Z96" s="538"/>
      <c r="AA96" s="537"/>
      <c r="AB96" s="537"/>
      <c r="AC96" s="537"/>
      <c r="AD96" s="537"/>
      <c r="AE96" s="537"/>
      <c r="AF96" s="537"/>
      <c r="AG96" s="537"/>
      <c r="AH96" s="537"/>
      <c r="AI96" s="537"/>
    </row>
    <row r="97" spans="2:35" ht="15.75">
      <c r="B97" s="812">
        <v>96</v>
      </c>
      <c r="C97" s="787" t="s">
        <v>157</v>
      </c>
      <c r="D97" s="788" t="s">
        <v>21</v>
      </c>
      <c r="E97" s="848" t="s">
        <v>37</v>
      </c>
      <c r="F97" s="470" t="s">
        <v>274</v>
      </c>
      <c r="G97" s="471">
        <v>4.9400000000000004</v>
      </c>
      <c r="H97" s="471">
        <v>0</v>
      </c>
      <c r="I97" s="668"/>
      <c r="J97" s="668"/>
      <c r="K97" s="668"/>
      <c r="L97" s="669"/>
      <c r="M97" s="670">
        <v>20</v>
      </c>
      <c r="N97" s="662">
        <f t="shared" si="9"/>
        <v>4.048582995951417</v>
      </c>
      <c r="O97" s="923">
        <f t="shared" si="10"/>
        <v>0.54080773332971788</v>
      </c>
      <c r="P97" s="647">
        <f t="shared" si="12"/>
        <v>14.820000000000002</v>
      </c>
      <c r="Q97" s="853" t="str">
        <f>IF(N97&gt;=6,"13s(N3,R1)",(IF(N97&gt;=6,"13s(N3,R1)",IF(N97&gt;=5,"13s/2of32s/R4s(N3,R1)",IF(N97&gt;=4,"13s/2of32s/R4s/31s(N3,R1)",IF(N97&gt;=3,"13s/2of32s/R4s/31s/6x(N6,R1/N3,R2)",IF(N97&gt;=2,"13s/2of32s/R4s/31s/12x(N6,R2)","Unaceptable")))))))</f>
        <v>13s/2of32s/R4s/31s(N3,R1)</v>
      </c>
      <c r="R97" s="538"/>
      <c r="S97" s="537"/>
      <c r="T97" s="537"/>
      <c r="U97" s="537"/>
      <c r="V97" s="537"/>
      <c r="W97" s="534"/>
      <c r="X97" s="538"/>
      <c r="Y97" s="538"/>
      <c r="Z97" s="538"/>
      <c r="AA97" s="537"/>
      <c r="AB97" s="537"/>
      <c r="AC97" s="537"/>
      <c r="AD97" s="537"/>
      <c r="AE97" s="537"/>
      <c r="AF97" s="537"/>
      <c r="AG97" s="537"/>
      <c r="AH97" s="537"/>
      <c r="AI97" s="537"/>
    </row>
    <row r="98" spans="2:35" ht="15.75">
      <c r="B98" s="794">
        <v>97</v>
      </c>
      <c r="C98" s="854" t="s">
        <v>157</v>
      </c>
      <c r="D98" s="812"/>
      <c r="E98" s="855" t="s">
        <v>38</v>
      </c>
      <c r="F98" s="470" t="s">
        <v>274</v>
      </c>
      <c r="G98" s="471">
        <v>5.29</v>
      </c>
      <c r="H98" s="471">
        <v>0</v>
      </c>
      <c r="I98" s="953" t="s">
        <v>39</v>
      </c>
      <c r="J98" s="953"/>
      <c r="K98" s="953"/>
      <c r="L98" s="954"/>
      <c r="M98" s="671">
        <v>20</v>
      </c>
      <c r="N98" s="672">
        <f t="shared" si="9"/>
        <v>3.7807183364839321</v>
      </c>
      <c r="O98" s="923">
        <f t="shared" si="10"/>
        <v>1.1282559704911321</v>
      </c>
      <c r="P98" s="673">
        <f t="shared" si="12"/>
        <v>15.870000000000001</v>
      </c>
      <c r="Q98" s="841" t="str">
        <f>IF(N98&gt;=6,"13s(N3,R1)",(IF(N98&gt;=6,"13s(N3,R1)",IF(N98&gt;=5,"13s/2of32s/R4s(N3,R1)",IF(N98&gt;=4,"13s/2of32s/R4s/31s(N3,R1)",IF(N98&gt;=3,"13s/2of32s/R4s/31s/6x(N6,R1/N3,R2)",IF(N98&gt;=2,"13s/2of32s/R4s/31s/12x(N6,R2)","Unaceptable")))))))</f>
        <v>13s/2of32s/R4s/31s/6x(N6,R1/N3,R2)</v>
      </c>
      <c r="R98" s="538"/>
      <c r="S98" s="537"/>
      <c r="T98" s="537"/>
      <c r="U98" s="537"/>
      <c r="V98" s="537"/>
      <c r="W98" s="534"/>
      <c r="X98" s="538"/>
      <c r="Y98" s="538"/>
      <c r="Z98" s="538"/>
      <c r="AA98" s="537"/>
      <c r="AB98" s="537"/>
      <c r="AC98" s="537"/>
      <c r="AD98" s="537"/>
      <c r="AE98" s="537"/>
      <c r="AF98" s="537"/>
      <c r="AG98" s="537"/>
      <c r="AH98" s="537"/>
      <c r="AI98" s="537"/>
    </row>
    <row r="99" spans="2:35" ht="15.75">
      <c r="B99" s="812">
        <v>98</v>
      </c>
      <c r="C99" s="795" t="s">
        <v>157</v>
      </c>
      <c r="D99" s="794"/>
      <c r="E99" s="850" t="s">
        <v>40</v>
      </c>
      <c r="F99" s="470" t="s">
        <v>274</v>
      </c>
      <c r="G99" s="471">
        <v>4.01</v>
      </c>
      <c r="H99" s="471">
        <v>2</v>
      </c>
      <c r="I99" s="674"/>
      <c r="J99" s="674"/>
      <c r="K99" s="674"/>
      <c r="L99" s="675"/>
      <c r="M99" s="676">
        <v>20</v>
      </c>
      <c r="N99" s="664">
        <f t="shared" si="9"/>
        <v>4.4887780548628431</v>
      </c>
      <c r="O99" s="923">
        <f t="shared" si="10"/>
        <v>0.14004775627265431</v>
      </c>
      <c r="P99" s="651">
        <f t="shared" si="12"/>
        <v>12.195117875609075</v>
      </c>
      <c r="Q99" s="847" t="str">
        <f>IF(N99&gt;=6,"13s(N3,R1)",(IF(N99&gt;=6,"13s(N3,R1)",IF(N99&gt;=5,"13s/2of32s/R4s(N3,R1)",IF(N99&gt;=4,"13s/2of32s/R4s/31s(N3,R1)",IF(N99&gt;=3,"13s/2of32s/R4s/31s/6x(N6,R1/N3,R2)",IF(N99&gt;=2,"13s/2of32s/R4s/31s/12x(N6,R2)","Unaceptable")))))))</f>
        <v>13s/2of32s/R4s/31s(N3,R1)</v>
      </c>
      <c r="R99" s="538"/>
      <c r="S99" s="537"/>
      <c r="T99" s="537"/>
      <c r="U99" s="537"/>
      <c r="V99" s="537"/>
      <c r="W99" s="534"/>
      <c r="X99" s="538"/>
      <c r="Y99" s="538"/>
      <c r="Z99" s="538"/>
      <c r="AA99" s="537"/>
      <c r="AB99" s="537"/>
      <c r="AC99" s="537"/>
      <c r="AD99" s="537"/>
      <c r="AE99" s="537"/>
      <c r="AF99" s="537"/>
      <c r="AG99" s="537"/>
      <c r="AH99" s="537"/>
      <c r="AI99" s="537"/>
    </row>
    <row r="100" spans="2:35" ht="15.75">
      <c r="B100" s="794">
        <v>99</v>
      </c>
      <c r="C100" s="787" t="s">
        <v>158</v>
      </c>
      <c r="D100" s="788" t="s">
        <v>26</v>
      </c>
      <c r="E100" s="848" t="s">
        <v>41</v>
      </c>
      <c r="F100" s="467" t="s">
        <v>275</v>
      </c>
      <c r="G100" s="469">
        <v>7.01</v>
      </c>
      <c r="H100" s="469">
        <v>3</v>
      </c>
      <c r="I100" s="631">
        <v>5.2</v>
      </c>
      <c r="J100" s="677">
        <v>15.3</v>
      </c>
      <c r="K100" s="678">
        <f t="shared" si="8"/>
        <v>0.33986928104575165</v>
      </c>
      <c r="L100" s="679">
        <f t="shared" ref="L100:L107" si="13">SQRT(POWER(G100,2)+POWER(I100,2))*1.96*SQRT(2)</f>
        <v>24.193117705661667</v>
      </c>
      <c r="M100" s="665">
        <v>12.5</v>
      </c>
      <c r="N100" s="644">
        <f t="shared" si="9"/>
        <v>1.3552068473609131</v>
      </c>
      <c r="O100" s="916">
        <f t="shared" si="10"/>
        <v>55.756290567240377</v>
      </c>
      <c r="P100" s="647">
        <f t="shared" si="12"/>
        <v>21.242902344077187</v>
      </c>
      <c r="Q100" s="856" t="str">
        <f t="shared" ref="Q100:Q107" si="14">IF(N100&gt;=6,"13s(N2,R1)",(IF(N100&gt;=6,"13s(N2,R1)",IF(N100&gt;=5,"13s/22s/R4s(N2,R1)",IF(N100&gt;=4,"13s/22s/R4s/41s(N4,R1/N2,R2)",IF(N100&gt;=3,"13s/22s/R4s/41s/8x(N4R2/N2R4)",IF(N100&gt;=2,"13s/22s/R4s/41s/10x(N5R2/N2R5)","Unaceptable")))))))</f>
        <v>Unaceptable</v>
      </c>
      <c r="R100" s="538"/>
      <c r="S100" s="537"/>
      <c r="T100" s="537"/>
      <c r="U100" s="537"/>
      <c r="V100" s="537"/>
      <c r="W100" s="534"/>
      <c r="X100" s="538"/>
      <c r="Y100" s="538"/>
      <c r="Z100" s="538"/>
      <c r="AA100" s="537"/>
      <c r="AB100" s="537"/>
      <c r="AC100" s="537"/>
      <c r="AD100" s="537"/>
      <c r="AE100" s="537"/>
      <c r="AF100" s="537"/>
      <c r="AG100" s="537"/>
      <c r="AH100" s="537"/>
      <c r="AI100" s="537"/>
    </row>
    <row r="101" spans="2:35" ht="15.75">
      <c r="B101" s="812">
        <v>100</v>
      </c>
      <c r="C101" s="795" t="s">
        <v>158</v>
      </c>
      <c r="D101" s="812"/>
      <c r="E101" s="850" t="s">
        <v>42</v>
      </c>
      <c r="F101" s="467" t="s">
        <v>282</v>
      </c>
      <c r="G101" s="469">
        <v>4.32</v>
      </c>
      <c r="H101" s="469">
        <v>1</v>
      </c>
      <c r="I101" s="625">
        <v>5.2</v>
      </c>
      <c r="J101" s="626">
        <v>15.3</v>
      </c>
      <c r="K101" s="648">
        <f t="shared" si="8"/>
        <v>0.33986928104575165</v>
      </c>
      <c r="L101" s="653">
        <f t="shared" si="13"/>
        <v>18.738748081982425</v>
      </c>
      <c r="M101" s="657">
        <v>12.5</v>
      </c>
      <c r="N101" s="648">
        <f t="shared" si="9"/>
        <v>2.6620370370370368</v>
      </c>
      <c r="O101" s="917">
        <f t="shared" si="10"/>
        <v>12.261021043396436</v>
      </c>
      <c r="P101" s="651">
        <f t="shared" si="12"/>
        <v>12.998522993017323</v>
      </c>
      <c r="Q101" s="851" t="str">
        <f t="shared" si="14"/>
        <v>13s/22s/R4s/41s/10x(N5R2/N2R5)</v>
      </c>
      <c r="R101" s="538"/>
      <c r="S101" s="537"/>
      <c r="T101" s="537"/>
      <c r="U101" s="537"/>
      <c r="V101" s="537"/>
      <c r="W101" s="534"/>
      <c r="X101" s="538"/>
      <c r="Y101" s="538"/>
      <c r="Z101" s="538"/>
      <c r="AA101" s="537"/>
      <c r="AB101" s="537"/>
      <c r="AC101" s="537"/>
      <c r="AD101" s="537"/>
      <c r="AE101" s="537"/>
      <c r="AF101" s="537"/>
      <c r="AG101" s="537"/>
      <c r="AH101" s="537"/>
      <c r="AI101" s="537"/>
    </row>
    <row r="102" spans="2:35" ht="15.75">
      <c r="B102" s="794">
        <v>101</v>
      </c>
      <c r="C102" s="787" t="s">
        <v>159</v>
      </c>
      <c r="D102" s="788" t="s">
        <v>26</v>
      </c>
      <c r="E102" s="852" t="s">
        <v>43</v>
      </c>
      <c r="F102" s="467" t="s">
        <v>283</v>
      </c>
      <c r="G102" s="469">
        <v>4.18</v>
      </c>
      <c r="H102" s="469">
        <v>4</v>
      </c>
      <c r="I102" s="620">
        <v>23.3</v>
      </c>
      <c r="J102" s="576">
        <v>26.5</v>
      </c>
      <c r="K102" s="644">
        <f t="shared" si="8"/>
        <v>0.87924528301886795</v>
      </c>
      <c r="L102" s="652">
        <f t="shared" si="13"/>
        <v>65.615367039131925</v>
      </c>
      <c r="M102" s="658">
        <v>28.4</v>
      </c>
      <c r="N102" s="644">
        <f t="shared" si="9"/>
        <v>5.8373205741626792</v>
      </c>
      <c r="O102" s="923">
        <f t="shared" si="10"/>
        <v>7.211509410742778E-4</v>
      </c>
      <c r="P102" s="647">
        <f t="shared" si="12"/>
        <v>13.162507359921968</v>
      </c>
      <c r="Q102" s="849" t="str">
        <f t="shared" si="14"/>
        <v>13s/22s/R4s(N2,R1)</v>
      </c>
      <c r="R102" s="538"/>
      <c r="S102" s="537"/>
      <c r="T102" s="537"/>
      <c r="U102" s="537"/>
      <c r="V102" s="537"/>
      <c r="W102" s="534"/>
      <c r="X102" s="538"/>
      <c r="Y102" s="538"/>
      <c r="Z102" s="538"/>
      <c r="AA102" s="537"/>
      <c r="AB102" s="537"/>
      <c r="AC102" s="537"/>
      <c r="AD102" s="537"/>
      <c r="AE102" s="537"/>
      <c r="AF102" s="537"/>
      <c r="AG102" s="537"/>
      <c r="AH102" s="537"/>
      <c r="AI102" s="537"/>
    </row>
    <row r="103" spans="2:35" ht="15.75">
      <c r="B103" s="812">
        <v>102</v>
      </c>
      <c r="C103" s="795" t="s">
        <v>159</v>
      </c>
      <c r="D103" s="812"/>
      <c r="E103" s="852" t="s">
        <v>44</v>
      </c>
      <c r="F103" s="467" t="s">
        <v>283</v>
      </c>
      <c r="G103" s="469">
        <v>3.96</v>
      </c>
      <c r="H103" s="469">
        <v>5</v>
      </c>
      <c r="I103" s="625">
        <v>23.3</v>
      </c>
      <c r="J103" s="626">
        <v>26.5</v>
      </c>
      <c r="K103" s="648">
        <f t="shared" si="8"/>
        <v>0.87924528301886795</v>
      </c>
      <c r="L103" s="653">
        <f t="shared" si="13"/>
        <v>65.510436703780258</v>
      </c>
      <c r="M103" s="659">
        <v>28.4</v>
      </c>
      <c r="N103" s="648">
        <f t="shared" si="9"/>
        <v>5.9090909090909092</v>
      </c>
      <c r="O103" s="923">
        <f t="shared" si="10"/>
        <v>5.1902723280372598E-4</v>
      </c>
      <c r="P103" s="651">
        <f t="shared" si="12"/>
        <v>12.889313402970695</v>
      </c>
      <c r="Q103" s="851" t="str">
        <f t="shared" si="14"/>
        <v>13s/22s/R4s(N2,R1)</v>
      </c>
      <c r="R103" s="538"/>
      <c r="S103" s="537"/>
      <c r="T103" s="537"/>
      <c r="U103" s="537"/>
      <c r="V103" s="537"/>
      <c r="W103" s="534"/>
      <c r="X103" s="538"/>
      <c r="Y103" s="538"/>
      <c r="Z103" s="538"/>
      <c r="AA103" s="537"/>
      <c r="AB103" s="537"/>
      <c r="AC103" s="537"/>
      <c r="AD103" s="537"/>
      <c r="AE103" s="537"/>
      <c r="AF103" s="537"/>
      <c r="AG103" s="537"/>
      <c r="AH103" s="537"/>
      <c r="AI103" s="537"/>
    </row>
    <row r="104" spans="2:35" ht="15.75">
      <c r="B104" s="857">
        <v>103</v>
      </c>
      <c r="C104" s="858" t="s">
        <v>45</v>
      </c>
      <c r="D104" s="857" t="s">
        <v>26</v>
      </c>
      <c r="E104" s="859"/>
      <c r="F104" s="860"/>
      <c r="G104" s="861"/>
      <c r="H104" s="862"/>
      <c r="I104" s="620">
        <v>3.4</v>
      </c>
      <c r="J104" s="576">
        <v>18.7</v>
      </c>
      <c r="K104" s="644">
        <f t="shared" si="8"/>
        <v>0.18181818181818182</v>
      </c>
      <c r="L104" s="652">
        <f t="shared" si="13"/>
        <v>9.4243191796543062</v>
      </c>
      <c r="M104" s="658">
        <v>7.56</v>
      </c>
      <c r="N104" s="644" t="e">
        <f t="shared" si="9"/>
        <v>#DIV/0!</v>
      </c>
      <c r="O104" s="526" t="e">
        <f t="shared" si="10"/>
        <v>#DIV/0!</v>
      </c>
      <c r="P104" s="647">
        <f t="shared" si="12"/>
        <v>0</v>
      </c>
      <c r="Q104" s="849" t="e">
        <f t="shared" si="14"/>
        <v>#DIV/0!</v>
      </c>
      <c r="R104" s="538"/>
      <c r="S104" s="537"/>
      <c r="T104" s="537"/>
      <c r="U104" s="537"/>
      <c r="V104" s="537"/>
      <c r="W104" s="534"/>
      <c r="X104" s="538"/>
      <c r="Y104" s="538"/>
      <c r="Z104" s="538"/>
      <c r="AA104" s="537"/>
      <c r="AB104" s="537"/>
      <c r="AC104" s="537"/>
      <c r="AD104" s="537"/>
      <c r="AE104" s="537"/>
      <c r="AF104" s="537"/>
      <c r="AG104" s="537"/>
      <c r="AH104" s="537"/>
      <c r="AI104" s="537"/>
    </row>
    <row r="105" spans="2:35" ht="15.75">
      <c r="B105" s="863">
        <v>104</v>
      </c>
      <c r="C105" s="864" t="s">
        <v>45</v>
      </c>
      <c r="D105" s="865"/>
      <c r="E105" s="866"/>
      <c r="F105" s="860"/>
      <c r="G105" s="861"/>
      <c r="H105" s="862"/>
      <c r="I105" s="631">
        <v>3.4</v>
      </c>
      <c r="J105" s="677">
        <v>18.7</v>
      </c>
      <c r="K105" s="678">
        <f t="shared" si="8"/>
        <v>0.18181818181818182</v>
      </c>
      <c r="L105" s="679">
        <f t="shared" si="13"/>
        <v>9.4243191796543062</v>
      </c>
      <c r="M105" s="680">
        <v>7.56</v>
      </c>
      <c r="N105" s="678" t="e">
        <f t="shared" si="9"/>
        <v>#DIV/0!</v>
      </c>
      <c r="O105" s="525" t="e">
        <f t="shared" si="10"/>
        <v>#DIV/0!</v>
      </c>
      <c r="P105" s="673">
        <f t="shared" si="12"/>
        <v>0</v>
      </c>
      <c r="Q105" s="856" t="e">
        <f t="shared" si="14"/>
        <v>#DIV/0!</v>
      </c>
      <c r="R105" s="538"/>
      <c r="S105" s="537"/>
      <c r="T105" s="537"/>
      <c r="U105" s="537"/>
      <c r="V105" s="537"/>
      <c r="W105" s="534"/>
      <c r="X105" s="538"/>
      <c r="Y105" s="538"/>
      <c r="Z105" s="538"/>
      <c r="AA105" s="537"/>
      <c r="AB105" s="537"/>
      <c r="AC105" s="537"/>
      <c r="AD105" s="537"/>
      <c r="AE105" s="537"/>
      <c r="AF105" s="537"/>
      <c r="AG105" s="537"/>
      <c r="AH105" s="537"/>
      <c r="AI105" s="537"/>
    </row>
    <row r="106" spans="2:35" ht="15.75">
      <c r="B106" s="788">
        <v>105</v>
      </c>
      <c r="C106" s="787" t="s">
        <v>160</v>
      </c>
      <c r="D106" s="807" t="s">
        <v>257</v>
      </c>
      <c r="E106" s="848" t="s">
        <v>46</v>
      </c>
      <c r="F106" s="467" t="s">
        <v>274</v>
      </c>
      <c r="G106" s="469">
        <v>4</v>
      </c>
      <c r="H106" s="469">
        <v>2</v>
      </c>
      <c r="I106" s="620">
        <v>8.3000000000000007</v>
      </c>
      <c r="J106" s="576">
        <v>33.5</v>
      </c>
      <c r="K106" s="644">
        <f t="shared" si="8"/>
        <v>0.24776119402985078</v>
      </c>
      <c r="L106" s="681">
        <f t="shared" si="13"/>
        <v>25.538732309964022</v>
      </c>
      <c r="M106" s="682">
        <v>23.2</v>
      </c>
      <c r="N106" s="644">
        <f t="shared" si="9"/>
        <v>5.3</v>
      </c>
      <c r="O106" s="923">
        <f t="shared" si="10"/>
        <v>7.2348043924419514E-3</v>
      </c>
      <c r="P106" s="647">
        <f t="shared" si="12"/>
        <v>12.165525060596439</v>
      </c>
      <c r="Q106" s="849" t="str">
        <f t="shared" si="14"/>
        <v>13s/22s/R4s(N2,R1)</v>
      </c>
      <c r="R106" s="538"/>
      <c r="S106" s="537"/>
      <c r="T106" s="537"/>
      <c r="U106" s="537"/>
      <c r="V106" s="537"/>
      <c r="W106" s="534"/>
      <c r="X106" s="538"/>
      <c r="Y106" s="538"/>
      <c r="Z106" s="538"/>
      <c r="AA106" s="537"/>
      <c r="AB106" s="537"/>
      <c r="AC106" s="537"/>
      <c r="AD106" s="537"/>
      <c r="AE106" s="537"/>
      <c r="AF106" s="537"/>
      <c r="AG106" s="537"/>
      <c r="AH106" s="537"/>
      <c r="AI106" s="537"/>
    </row>
    <row r="107" spans="2:35" ht="15.75">
      <c r="B107" s="796">
        <v>106</v>
      </c>
      <c r="C107" s="795" t="s">
        <v>160</v>
      </c>
      <c r="D107" s="867"/>
      <c r="E107" s="850" t="s">
        <v>47</v>
      </c>
      <c r="F107" s="467" t="s">
        <v>278</v>
      </c>
      <c r="G107" s="469">
        <v>3.35</v>
      </c>
      <c r="H107" s="469">
        <v>2</v>
      </c>
      <c r="I107" s="631">
        <v>8.3000000000000007</v>
      </c>
      <c r="J107" s="677">
        <v>33.5</v>
      </c>
      <c r="K107" s="678">
        <f t="shared" si="8"/>
        <v>0.24776119402985078</v>
      </c>
      <c r="L107" s="683">
        <f t="shared" si="13"/>
        <v>24.809682787170015</v>
      </c>
      <c r="M107" s="684">
        <v>23.2</v>
      </c>
      <c r="N107" s="678">
        <f t="shared" si="9"/>
        <v>6.3283582089552235</v>
      </c>
      <c r="O107" s="923">
        <f t="shared" si="10"/>
        <v>6.8831669475244439E-5</v>
      </c>
      <c r="P107" s="651">
        <f t="shared" si="12"/>
        <v>10.247072752742609</v>
      </c>
      <c r="Q107" s="851" t="str">
        <f t="shared" si="14"/>
        <v>13s(N2,R1)</v>
      </c>
      <c r="R107" s="538"/>
      <c r="S107" s="537"/>
      <c r="T107" s="537"/>
      <c r="U107" s="537"/>
      <c r="V107" s="537"/>
      <c r="W107" s="534"/>
      <c r="X107" s="538"/>
      <c r="Y107" s="538"/>
      <c r="Z107" s="538"/>
      <c r="AA107" s="537"/>
      <c r="AB107" s="537"/>
      <c r="AC107" s="537"/>
      <c r="AD107" s="537"/>
      <c r="AE107" s="537"/>
      <c r="AF107" s="537"/>
      <c r="AG107" s="537"/>
      <c r="AH107" s="537"/>
      <c r="AI107" s="537"/>
    </row>
    <row r="108" spans="2:35" ht="15.75">
      <c r="B108" s="868">
        <v>107</v>
      </c>
      <c r="C108" s="820" t="s">
        <v>161</v>
      </c>
      <c r="D108" s="827" t="s">
        <v>48</v>
      </c>
      <c r="E108" s="843" t="s">
        <v>49</v>
      </c>
      <c r="F108" s="476" t="s">
        <v>274</v>
      </c>
      <c r="G108" s="477">
        <v>8.66</v>
      </c>
      <c r="H108" s="477">
        <v>6</v>
      </c>
      <c r="I108" s="932"/>
      <c r="J108" s="933"/>
      <c r="K108" s="933"/>
      <c r="L108" s="933"/>
      <c r="M108" s="933"/>
      <c r="N108" s="933"/>
      <c r="O108" s="910"/>
      <c r="P108" s="927">
        <f t="shared" si="12"/>
        <v>26.663840683592451</v>
      </c>
      <c r="Q108" s="826"/>
      <c r="R108" s="538"/>
      <c r="S108" s="537"/>
      <c r="T108" s="537"/>
      <c r="U108" s="537"/>
      <c r="V108" s="537"/>
      <c r="W108" s="534"/>
      <c r="X108" s="538"/>
      <c r="Y108" s="538"/>
      <c r="Z108" s="538"/>
      <c r="AA108" s="537"/>
      <c r="AB108" s="537"/>
      <c r="AC108" s="537"/>
      <c r="AD108" s="537"/>
      <c r="AE108" s="537"/>
      <c r="AF108" s="537"/>
      <c r="AG108" s="537"/>
      <c r="AH108" s="537"/>
      <c r="AI108" s="537"/>
    </row>
    <row r="109" spans="2:35" ht="15.75">
      <c r="B109" s="869">
        <v>108</v>
      </c>
      <c r="C109" s="828" t="s">
        <v>161</v>
      </c>
      <c r="D109" s="831"/>
      <c r="E109" s="846" t="s">
        <v>50</v>
      </c>
      <c r="F109" s="476" t="s">
        <v>274</v>
      </c>
      <c r="G109" s="477">
        <v>28.91</v>
      </c>
      <c r="H109" s="477">
        <v>13</v>
      </c>
      <c r="I109" s="936" t="s">
        <v>39</v>
      </c>
      <c r="J109" s="937"/>
      <c r="K109" s="937"/>
      <c r="L109" s="937"/>
      <c r="M109" s="937"/>
      <c r="N109" s="937"/>
      <c r="O109" s="909"/>
      <c r="P109" s="927">
        <f>SQRT(POWER(3,2)*POWER(G109,2)+POWER(H109,2))</f>
        <v>87.698876275582919</v>
      </c>
      <c r="Q109" s="863" t="s">
        <v>39</v>
      </c>
      <c r="R109" s="538"/>
      <c r="S109" s="537"/>
      <c r="T109" s="537"/>
      <c r="U109" s="537"/>
      <c r="V109" s="537"/>
      <c r="W109" s="534"/>
      <c r="X109" s="538"/>
      <c r="Y109" s="538"/>
      <c r="Z109" s="538"/>
      <c r="AA109" s="537"/>
      <c r="AB109" s="537"/>
      <c r="AC109" s="537"/>
      <c r="AD109" s="537"/>
      <c r="AE109" s="537"/>
      <c r="AF109" s="537"/>
      <c r="AG109" s="537"/>
      <c r="AH109" s="537"/>
      <c r="AI109" s="537"/>
    </row>
    <row r="110" spans="2:35" ht="15.75">
      <c r="B110" s="868">
        <v>109</v>
      </c>
      <c r="C110" s="820" t="s">
        <v>162</v>
      </c>
      <c r="D110" s="819" t="s">
        <v>48</v>
      </c>
      <c r="E110" s="837" t="s">
        <v>51</v>
      </c>
      <c r="F110" s="476" t="s">
        <v>274</v>
      </c>
      <c r="G110" s="477">
        <v>14.79</v>
      </c>
      <c r="H110" s="477">
        <v>3</v>
      </c>
      <c r="I110" s="932"/>
      <c r="J110" s="956"/>
      <c r="K110" s="956"/>
      <c r="L110" s="956"/>
      <c r="M110" s="956"/>
      <c r="N110" s="956"/>
      <c r="O110" s="910"/>
      <c r="P110" s="927">
        <f t="shared" si="12"/>
        <v>44.471304230930755</v>
      </c>
      <c r="Q110" s="826"/>
      <c r="R110" s="538"/>
      <c r="S110" s="537"/>
      <c r="T110" s="537"/>
      <c r="U110" s="537"/>
      <c r="V110" s="537"/>
      <c r="W110" s="534"/>
      <c r="X110" s="538"/>
      <c r="Y110" s="538"/>
      <c r="Z110" s="538"/>
      <c r="AA110" s="537"/>
      <c r="AB110" s="537"/>
      <c r="AC110" s="537"/>
      <c r="AD110" s="537"/>
      <c r="AE110" s="537"/>
      <c r="AF110" s="537"/>
      <c r="AG110" s="537"/>
      <c r="AH110" s="537"/>
      <c r="AI110" s="537"/>
    </row>
    <row r="111" spans="2:35" ht="15.75">
      <c r="B111" s="869">
        <v>110</v>
      </c>
      <c r="C111" s="828" t="s">
        <v>162</v>
      </c>
      <c r="D111" s="831"/>
      <c r="E111" s="846" t="s">
        <v>52</v>
      </c>
      <c r="F111" s="1025" t="s">
        <v>278</v>
      </c>
      <c r="G111" s="1026">
        <v>4.5599999999999996</v>
      </c>
      <c r="H111" s="1026">
        <v>2</v>
      </c>
      <c r="I111" s="955" t="s">
        <v>39</v>
      </c>
      <c r="J111" s="956"/>
      <c r="K111" s="956"/>
      <c r="L111" s="956"/>
      <c r="M111" s="956"/>
      <c r="N111" s="956"/>
      <c r="O111" s="926"/>
      <c r="P111" s="608">
        <f t="shared" si="12"/>
        <v>13.825425852392394</v>
      </c>
      <c r="Q111" s="879" t="s">
        <v>39</v>
      </c>
      <c r="R111" s="538"/>
      <c r="S111" s="537"/>
      <c r="T111" s="537"/>
      <c r="U111" s="537"/>
      <c r="V111" s="537"/>
      <c r="W111" s="534"/>
      <c r="X111" s="538"/>
      <c r="Y111" s="538"/>
      <c r="Z111" s="538"/>
      <c r="AA111" s="537"/>
      <c r="AB111" s="537"/>
      <c r="AC111" s="537"/>
      <c r="AD111" s="537"/>
      <c r="AE111" s="537"/>
      <c r="AF111" s="537"/>
      <c r="AG111" s="537"/>
      <c r="AH111" s="537"/>
      <c r="AI111" s="537"/>
    </row>
    <row r="112" spans="2:35" ht="15.75">
      <c r="B112" s="870">
        <v>111</v>
      </c>
      <c r="C112" s="871" t="s">
        <v>163</v>
      </c>
      <c r="D112" s="872" t="s">
        <v>48</v>
      </c>
      <c r="E112" s="873" t="s">
        <v>53</v>
      </c>
      <c r="F112" s="1029"/>
      <c r="G112" s="1030"/>
      <c r="H112" s="1031"/>
      <c r="I112" s="1021"/>
      <c r="J112" s="1021"/>
      <c r="K112" s="1021"/>
      <c r="L112" s="1021"/>
      <c r="M112" s="1021"/>
      <c r="N112" s="1021"/>
      <c r="O112" s="1022"/>
      <c r="P112" s="1023"/>
      <c r="Q112" s="1024"/>
      <c r="R112" s="538"/>
      <c r="S112" s="537"/>
      <c r="T112" s="537"/>
      <c r="U112" s="537"/>
      <c r="V112" s="537"/>
      <c r="W112" s="534"/>
      <c r="X112" s="538"/>
      <c r="Y112" s="538"/>
      <c r="Z112" s="538"/>
      <c r="AA112" s="537"/>
      <c r="AB112" s="537"/>
      <c r="AC112" s="537"/>
      <c r="AD112" s="537"/>
      <c r="AE112" s="537"/>
      <c r="AF112" s="537"/>
      <c r="AG112" s="537"/>
      <c r="AH112" s="537"/>
      <c r="AI112" s="537"/>
    </row>
    <row r="113" spans="2:35" ht="15.75">
      <c r="B113" s="869">
        <v>112</v>
      </c>
      <c r="C113" s="828" t="s">
        <v>163</v>
      </c>
      <c r="D113" s="831"/>
      <c r="E113" s="846" t="s">
        <v>54</v>
      </c>
      <c r="F113" s="1027" t="s">
        <v>284</v>
      </c>
      <c r="G113" s="1028">
        <v>4.54</v>
      </c>
      <c r="H113" s="1028">
        <v>4</v>
      </c>
      <c r="I113" s="936" t="s">
        <v>39</v>
      </c>
      <c r="J113" s="937"/>
      <c r="K113" s="937"/>
      <c r="L113" s="937"/>
      <c r="M113" s="937"/>
      <c r="N113" s="937"/>
      <c r="O113" s="909"/>
      <c r="P113" s="614">
        <f t="shared" si="12"/>
        <v>14.195224549122145</v>
      </c>
      <c r="Q113" s="863" t="s">
        <v>39</v>
      </c>
      <c r="R113" s="538"/>
      <c r="S113" s="537"/>
      <c r="T113" s="537"/>
      <c r="U113" s="537"/>
      <c r="V113" s="537"/>
      <c r="W113" s="534"/>
      <c r="X113" s="538"/>
      <c r="Y113" s="538"/>
      <c r="Z113" s="538"/>
      <c r="AA113" s="537"/>
      <c r="AB113" s="537"/>
      <c r="AC113" s="537"/>
      <c r="AD113" s="537"/>
      <c r="AE113" s="537"/>
      <c r="AF113" s="537"/>
      <c r="AG113" s="537"/>
      <c r="AH113" s="537"/>
      <c r="AI113" s="537"/>
    </row>
    <row r="114" spans="2:35" ht="15.75">
      <c r="B114" s="868">
        <v>113</v>
      </c>
      <c r="C114" s="820" t="s">
        <v>164</v>
      </c>
      <c r="D114" s="819" t="s">
        <v>48</v>
      </c>
      <c r="E114" s="837" t="s">
        <v>55</v>
      </c>
      <c r="F114" s="476" t="s">
        <v>275</v>
      </c>
      <c r="G114" s="477">
        <v>5.94</v>
      </c>
      <c r="H114" s="477">
        <v>8</v>
      </c>
      <c r="I114" s="932"/>
      <c r="J114" s="933"/>
      <c r="K114" s="933"/>
      <c r="L114" s="933"/>
      <c r="M114" s="933"/>
      <c r="N114" s="933"/>
      <c r="O114" s="910"/>
      <c r="P114" s="927">
        <f t="shared" si="12"/>
        <v>19.533366325341877</v>
      </c>
      <c r="Q114" s="826"/>
      <c r="R114" s="538"/>
      <c r="S114" s="538"/>
      <c r="T114" s="538"/>
      <c r="U114" s="538"/>
      <c r="V114" s="538"/>
      <c r="W114" s="534"/>
      <c r="X114" s="538"/>
      <c r="Y114" s="538"/>
      <c r="Z114" s="538"/>
      <c r="AA114" s="537"/>
      <c r="AB114" s="537"/>
      <c r="AC114" s="537"/>
      <c r="AD114" s="537"/>
      <c r="AE114" s="537"/>
      <c r="AF114" s="537"/>
      <c r="AG114" s="537"/>
      <c r="AH114" s="537"/>
      <c r="AI114" s="537"/>
    </row>
    <row r="115" spans="2:35" ht="15.75">
      <c r="B115" s="869">
        <v>114</v>
      </c>
      <c r="C115" s="828" t="s">
        <v>164</v>
      </c>
      <c r="D115" s="831"/>
      <c r="E115" s="843" t="s">
        <v>56</v>
      </c>
      <c r="F115" s="476" t="s">
        <v>275</v>
      </c>
      <c r="G115" s="477">
        <v>10.210000000000001</v>
      </c>
      <c r="H115" s="477">
        <v>16</v>
      </c>
      <c r="I115" s="936" t="s">
        <v>39</v>
      </c>
      <c r="J115" s="937"/>
      <c r="K115" s="937"/>
      <c r="L115" s="937"/>
      <c r="M115" s="937"/>
      <c r="N115" s="937"/>
      <c r="O115" s="909"/>
      <c r="P115" s="927">
        <f t="shared" si="12"/>
        <v>34.557154107362486</v>
      </c>
      <c r="Q115" s="863" t="s">
        <v>39</v>
      </c>
      <c r="R115" s="538"/>
      <c r="S115" s="538"/>
      <c r="T115" s="538"/>
      <c r="U115" s="538"/>
      <c r="V115" s="538"/>
      <c r="W115" s="534"/>
      <c r="X115" s="538"/>
      <c r="Y115" s="538"/>
      <c r="Z115" s="538"/>
      <c r="AA115" s="537"/>
      <c r="AB115" s="537"/>
      <c r="AC115" s="537"/>
      <c r="AD115" s="537"/>
      <c r="AE115" s="537"/>
      <c r="AF115" s="537"/>
      <c r="AG115" s="537"/>
      <c r="AH115" s="537"/>
      <c r="AI115" s="537"/>
    </row>
    <row r="116" spans="2:35" ht="15.75">
      <c r="B116" s="868">
        <v>115</v>
      </c>
      <c r="C116" s="820" t="s">
        <v>165</v>
      </c>
      <c r="D116" s="821" t="s">
        <v>48</v>
      </c>
      <c r="E116" s="837" t="s">
        <v>57</v>
      </c>
      <c r="F116" s="476" t="s">
        <v>274</v>
      </c>
      <c r="G116" s="477">
        <v>5.64</v>
      </c>
      <c r="H116" s="477">
        <v>2</v>
      </c>
      <c r="I116" s="932"/>
      <c r="J116" s="933"/>
      <c r="K116" s="933"/>
      <c r="L116" s="933"/>
      <c r="M116" s="933"/>
      <c r="N116" s="933"/>
      <c r="O116" s="910"/>
      <c r="P116" s="927">
        <f t="shared" si="12"/>
        <v>17.037793284342897</v>
      </c>
      <c r="Q116" s="826"/>
      <c r="R116" s="538"/>
      <c r="S116" s="538"/>
      <c r="T116" s="538"/>
      <c r="U116" s="538"/>
      <c r="V116" s="538"/>
      <c r="W116" s="534"/>
      <c r="X116" s="538"/>
      <c r="Y116" s="538"/>
      <c r="Z116" s="538"/>
      <c r="AA116" s="537"/>
      <c r="AB116" s="537"/>
      <c r="AC116" s="537"/>
      <c r="AD116" s="537"/>
      <c r="AE116" s="537"/>
      <c r="AF116" s="537"/>
      <c r="AG116" s="537"/>
      <c r="AH116" s="537"/>
      <c r="AI116" s="537"/>
    </row>
    <row r="117" spans="2:35" ht="15.75">
      <c r="B117" s="869">
        <v>116</v>
      </c>
      <c r="C117" s="828" t="s">
        <v>165</v>
      </c>
      <c r="D117" s="845"/>
      <c r="E117" s="846" t="s">
        <v>58</v>
      </c>
      <c r="F117" s="476" t="s">
        <v>275</v>
      </c>
      <c r="G117" s="477">
        <v>4.47</v>
      </c>
      <c r="H117" s="477">
        <v>3</v>
      </c>
      <c r="I117" s="936" t="s">
        <v>39</v>
      </c>
      <c r="J117" s="937"/>
      <c r="K117" s="937"/>
      <c r="L117" s="937"/>
      <c r="M117" s="937"/>
      <c r="N117" s="937"/>
      <c r="O117" s="909"/>
      <c r="P117" s="927">
        <f t="shared" si="12"/>
        <v>13.741473720092761</v>
      </c>
      <c r="Q117" s="863" t="s">
        <v>39</v>
      </c>
      <c r="R117" s="538"/>
      <c r="S117" s="538"/>
      <c r="T117" s="538"/>
      <c r="U117" s="538"/>
      <c r="V117" s="538"/>
      <c r="W117" s="534"/>
      <c r="X117" s="538"/>
      <c r="Y117" s="538"/>
      <c r="Z117" s="538"/>
      <c r="AA117" s="537"/>
      <c r="AB117" s="537"/>
      <c r="AC117" s="537"/>
      <c r="AD117" s="537"/>
      <c r="AE117" s="537"/>
      <c r="AF117" s="537"/>
      <c r="AG117" s="537"/>
      <c r="AH117" s="537"/>
      <c r="AI117" s="537"/>
    </row>
    <row r="118" spans="2:35" ht="15.75">
      <c r="B118" s="868">
        <v>117</v>
      </c>
      <c r="C118" s="820" t="s">
        <v>166</v>
      </c>
      <c r="D118" s="819" t="s">
        <v>48</v>
      </c>
      <c r="E118" s="837" t="s">
        <v>59</v>
      </c>
      <c r="F118" s="476" t="s">
        <v>274</v>
      </c>
      <c r="G118" s="477">
        <v>6.79</v>
      </c>
      <c r="H118" s="477">
        <v>4</v>
      </c>
      <c r="I118" s="932"/>
      <c r="J118" s="933"/>
      <c r="K118" s="933"/>
      <c r="L118" s="933"/>
      <c r="M118" s="933"/>
      <c r="N118" s="933"/>
      <c r="O118" s="910"/>
      <c r="P118" s="927">
        <f t="shared" si="12"/>
        <v>20.759019726374365</v>
      </c>
      <c r="Q118" s="826"/>
      <c r="R118" s="538"/>
      <c r="S118" s="538"/>
      <c r="T118" s="538"/>
      <c r="U118" s="538"/>
      <c r="V118" s="538"/>
      <c r="W118" s="534"/>
      <c r="X118" s="538"/>
      <c r="Y118" s="538"/>
      <c r="Z118" s="538"/>
      <c r="AA118" s="537"/>
      <c r="AB118" s="537"/>
      <c r="AC118" s="537"/>
      <c r="AD118" s="537"/>
      <c r="AE118" s="537"/>
      <c r="AF118" s="537"/>
      <c r="AG118" s="537"/>
      <c r="AH118" s="537"/>
      <c r="AI118" s="537"/>
    </row>
    <row r="119" spans="2:35" ht="15.75">
      <c r="B119" s="869">
        <v>118</v>
      </c>
      <c r="C119" s="828" t="s">
        <v>166</v>
      </c>
      <c r="D119" s="831"/>
      <c r="E119" s="843" t="s">
        <v>60</v>
      </c>
      <c r="F119" s="476" t="s">
        <v>274</v>
      </c>
      <c r="G119" s="477">
        <v>9.69</v>
      </c>
      <c r="H119" s="477">
        <v>7.0000000000000009</v>
      </c>
      <c r="I119" s="936" t="s">
        <v>39</v>
      </c>
      <c r="J119" s="937"/>
      <c r="K119" s="937"/>
      <c r="L119" s="937"/>
      <c r="M119" s="937"/>
      <c r="N119" s="937"/>
      <c r="O119" s="909"/>
      <c r="P119" s="927">
        <f t="shared" si="12"/>
        <v>29.900918046106877</v>
      </c>
      <c r="Q119" s="863" t="s">
        <v>39</v>
      </c>
      <c r="R119" s="538"/>
      <c r="S119" s="538"/>
      <c r="T119" s="538"/>
      <c r="U119" s="538"/>
      <c r="V119" s="538"/>
      <c r="W119" s="534"/>
      <c r="X119" s="538"/>
      <c r="Y119" s="538"/>
      <c r="Z119" s="538"/>
      <c r="AA119" s="537"/>
      <c r="AB119" s="537"/>
      <c r="AC119" s="537"/>
      <c r="AD119" s="537"/>
      <c r="AE119" s="537"/>
      <c r="AF119" s="537"/>
      <c r="AG119" s="537"/>
      <c r="AH119" s="537"/>
      <c r="AI119" s="537"/>
    </row>
    <row r="120" spans="2:35" ht="15.75">
      <c r="B120" s="868">
        <v>119</v>
      </c>
      <c r="C120" s="820" t="s">
        <v>167</v>
      </c>
      <c r="D120" s="821" t="s">
        <v>48</v>
      </c>
      <c r="E120" s="837" t="s">
        <v>61</v>
      </c>
      <c r="F120" s="476" t="s">
        <v>274</v>
      </c>
      <c r="G120" s="477">
        <v>3.98</v>
      </c>
      <c r="H120" s="477">
        <v>4</v>
      </c>
      <c r="I120" s="932"/>
      <c r="J120" s="933"/>
      <c r="K120" s="933"/>
      <c r="L120" s="933"/>
      <c r="M120" s="933"/>
      <c r="N120" s="933"/>
      <c r="O120" s="910"/>
      <c r="P120" s="927">
        <f t="shared" si="12"/>
        <v>12.592203937357432</v>
      </c>
      <c r="Q120" s="826"/>
      <c r="R120" s="538"/>
      <c r="S120" s="538"/>
      <c r="T120" s="538"/>
      <c r="U120" s="538"/>
      <c r="V120" s="538"/>
      <c r="W120" s="534"/>
      <c r="X120" s="538"/>
      <c r="Y120" s="538"/>
      <c r="Z120" s="538"/>
      <c r="AA120" s="537"/>
      <c r="AB120" s="537"/>
      <c r="AC120" s="537"/>
      <c r="AD120" s="537"/>
      <c r="AE120" s="537"/>
      <c r="AF120" s="537"/>
      <c r="AG120" s="537"/>
      <c r="AH120" s="537"/>
      <c r="AI120" s="537"/>
    </row>
    <row r="121" spans="2:35" ht="15.75">
      <c r="B121" s="869">
        <v>120</v>
      </c>
      <c r="C121" s="828" t="s">
        <v>167</v>
      </c>
      <c r="D121" s="845"/>
      <c r="E121" s="846" t="s">
        <v>62</v>
      </c>
      <c r="F121" s="476" t="s">
        <v>274</v>
      </c>
      <c r="G121" s="477">
        <v>5.58</v>
      </c>
      <c r="H121" s="477">
        <v>10</v>
      </c>
      <c r="I121" s="936" t="s">
        <v>39</v>
      </c>
      <c r="J121" s="937"/>
      <c r="K121" s="937"/>
      <c r="L121" s="937"/>
      <c r="M121" s="937"/>
      <c r="N121" s="937"/>
      <c r="O121" s="909"/>
      <c r="P121" s="927">
        <f t="shared" si="12"/>
        <v>19.499425632566719</v>
      </c>
      <c r="Q121" s="863" t="s">
        <v>39</v>
      </c>
      <c r="R121" s="538"/>
      <c r="S121" s="538"/>
      <c r="T121" s="538"/>
      <c r="U121" s="538"/>
      <c r="V121" s="538"/>
      <c r="W121" s="534"/>
      <c r="X121" s="538"/>
      <c r="Y121" s="538"/>
      <c r="Z121" s="538"/>
      <c r="AA121" s="537"/>
      <c r="AB121" s="537"/>
      <c r="AC121" s="537"/>
      <c r="AD121" s="537"/>
      <c r="AE121" s="537"/>
      <c r="AF121" s="537"/>
      <c r="AG121" s="537"/>
      <c r="AH121" s="537"/>
      <c r="AI121" s="537"/>
    </row>
    <row r="122" spans="2:35" ht="15.75">
      <c r="B122" s="868">
        <v>121</v>
      </c>
      <c r="C122" s="820" t="s">
        <v>168</v>
      </c>
      <c r="D122" s="819" t="s">
        <v>48</v>
      </c>
      <c r="E122" s="837" t="s">
        <v>63</v>
      </c>
      <c r="F122" s="476" t="s">
        <v>274</v>
      </c>
      <c r="G122" s="477">
        <v>9.24</v>
      </c>
      <c r="H122" s="477">
        <v>0</v>
      </c>
      <c r="I122" s="932"/>
      <c r="J122" s="933"/>
      <c r="K122" s="933"/>
      <c r="L122" s="933"/>
      <c r="M122" s="933"/>
      <c r="N122" s="933"/>
      <c r="O122" s="910"/>
      <c r="P122" s="927">
        <f t="shared" si="12"/>
        <v>27.720000000000002</v>
      </c>
      <c r="Q122" s="826"/>
      <c r="R122" s="538"/>
      <c r="S122" s="538"/>
      <c r="T122" s="538"/>
      <c r="U122" s="538"/>
      <c r="V122" s="538"/>
      <c r="W122" s="534"/>
      <c r="X122" s="538"/>
      <c r="Y122" s="538"/>
      <c r="Z122" s="538"/>
      <c r="AA122" s="537"/>
      <c r="AB122" s="537"/>
      <c r="AC122" s="537"/>
      <c r="AD122" s="537"/>
      <c r="AE122" s="537"/>
      <c r="AF122" s="537"/>
      <c r="AG122" s="537"/>
      <c r="AH122" s="537"/>
      <c r="AI122" s="537"/>
    </row>
    <row r="123" spans="2:35" ht="15.75">
      <c r="B123" s="869">
        <v>122</v>
      </c>
      <c r="C123" s="828" t="s">
        <v>168</v>
      </c>
      <c r="D123" s="831"/>
      <c r="E123" s="843" t="s">
        <v>64</v>
      </c>
      <c r="F123" s="476" t="s">
        <v>274</v>
      </c>
      <c r="G123" s="477">
        <v>9.65</v>
      </c>
      <c r="H123" s="477">
        <v>3</v>
      </c>
      <c r="I123" s="936" t="s">
        <v>39</v>
      </c>
      <c r="J123" s="937"/>
      <c r="K123" s="937"/>
      <c r="L123" s="937"/>
      <c r="M123" s="937"/>
      <c r="N123" s="937"/>
      <c r="O123" s="909"/>
      <c r="P123" s="927">
        <f t="shared" si="12"/>
        <v>29.105025339277752</v>
      </c>
      <c r="Q123" s="863" t="s">
        <v>39</v>
      </c>
      <c r="R123" s="538"/>
      <c r="S123" s="538"/>
      <c r="T123" s="538"/>
      <c r="U123" s="538"/>
      <c r="V123" s="538"/>
      <c r="W123" s="534"/>
      <c r="X123" s="538"/>
      <c r="Y123" s="538"/>
      <c r="Z123" s="538"/>
      <c r="AA123" s="537"/>
      <c r="AB123" s="537"/>
      <c r="AC123" s="537"/>
      <c r="AD123" s="537"/>
      <c r="AE123" s="537"/>
      <c r="AF123" s="537"/>
      <c r="AG123" s="537"/>
      <c r="AH123" s="537"/>
      <c r="AI123" s="537"/>
    </row>
    <row r="124" spans="2:35" ht="15.75">
      <c r="B124" s="868">
        <v>123</v>
      </c>
      <c r="C124" s="820" t="s">
        <v>169</v>
      </c>
      <c r="D124" s="821" t="s">
        <v>48</v>
      </c>
      <c r="E124" s="837" t="s">
        <v>65</v>
      </c>
      <c r="F124" s="476" t="s">
        <v>278</v>
      </c>
      <c r="G124" s="477">
        <v>8.9499999999999993</v>
      </c>
      <c r="H124" s="477">
        <v>11</v>
      </c>
      <c r="I124" s="932"/>
      <c r="J124" s="933"/>
      <c r="K124" s="933"/>
      <c r="L124" s="933"/>
      <c r="M124" s="933"/>
      <c r="N124" s="933"/>
      <c r="O124" s="910"/>
      <c r="P124" s="927">
        <f t="shared" si="12"/>
        <v>29.015900813174831</v>
      </c>
      <c r="Q124" s="826"/>
      <c r="R124" s="538"/>
      <c r="S124" s="538"/>
      <c r="T124" s="538"/>
      <c r="U124" s="538"/>
      <c r="V124" s="538"/>
      <c r="W124" s="534"/>
      <c r="X124" s="538"/>
      <c r="Y124" s="538"/>
      <c r="Z124" s="538"/>
      <c r="AA124" s="537"/>
      <c r="AB124" s="537"/>
      <c r="AC124" s="537"/>
      <c r="AD124" s="537"/>
      <c r="AE124" s="537"/>
      <c r="AF124" s="537"/>
      <c r="AG124" s="537"/>
      <c r="AH124" s="537"/>
      <c r="AI124" s="537"/>
    </row>
    <row r="125" spans="2:35" ht="15.75">
      <c r="B125" s="869">
        <v>124</v>
      </c>
      <c r="C125" s="828" t="s">
        <v>169</v>
      </c>
      <c r="D125" s="845"/>
      <c r="E125" s="846" t="s">
        <v>66</v>
      </c>
      <c r="F125" s="476" t="s">
        <v>275</v>
      </c>
      <c r="G125" s="477">
        <v>6.3</v>
      </c>
      <c r="H125" s="477">
        <v>1</v>
      </c>
      <c r="I125" s="936" t="s">
        <v>39</v>
      </c>
      <c r="J125" s="937"/>
      <c r="K125" s="937"/>
      <c r="L125" s="937"/>
      <c r="M125" s="937"/>
      <c r="N125" s="937"/>
      <c r="O125" s="909"/>
      <c r="P125" s="927">
        <f t="shared" si="12"/>
        <v>18.926436537288257</v>
      </c>
      <c r="Q125" s="863" t="s">
        <v>39</v>
      </c>
      <c r="R125" s="538"/>
      <c r="S125" s="538"/>
      <c r="T125" s="538"/>
      <c r="U125" s="538"/>
      <c r="V125" s="538"/>
      <c r="W125" s="534"/>
      <c r="X125" s="538"/>
      <c r="Y125" s="538"/>
      <c r="Z125" s="538"/>
      <c r="AA125" s="537"/>
      <c r="AB125" s="537"/>
      <c r="AC125" s="537"/>
      <c r="AD125" s="537"/>
      <c r="AE125" s="537"/>
      <c r="AF125" s="537"/>
      <c r="AG125" s="537"/>
      <c r="AH125" s="537"/>
      <c r="AI125" s="537"/>
    </row>
    <row r="126" spans="2:35" ht="15.75">
      <c r="B126" s="868">
        <v>125</v>
      </c>
      <c r="C126" s="820" t="s">
        <v>170</v>
      </c>
      <c r="D126" s="819" t="s">
        <v>48</v>
      </c>
      <c r="E126" s="843" t="s">
        <v>67</v>
      </c>
      <c r="F126" s="476" t="s">
        <v>274</v>
      </c>
      <c r="G126" s="477">
        <v>6.93</v>
      </c>
      <c r="H126" s="477">
        <v>1</v>
      </c>
      <c r="I126" s="932"/>
      <c r="J126" s="933"/>
      <c r="K126" s="933"/>
      <c r="L126" s="933"/>
      <c r="M126" s="933"/>
      <c r="N126" s="933"/>
      <c r="O126" s="910"/>
      <c r="P126" s="927">
        <f t="shared" si="12"/>
        <v>20.814036129496845</v>
      </c>
      <c r="Q126" s="826"/>
      <c r="R126" s="538"/>
      <c r="S126" s="538"/>
      <c r="T126" s="538"/>
      <c r="U126" s="538"/>
      <c r="V126" s="538"/>
      <c r="W126" s="534"/>
      <c r="X126" s="538"/>
      <c r="Y126" s="538"/>
      <c r="Z126" s="538"/>
      <c r="AA126" s="537"/>
      <c r="AB126" s="537"/>
      <c r="AC126" s="537"/>
      <c r="AD126" s="537"/>
      <c r="AE126" s="537"/>
      <c r="AF126" s="537"/>
      <c r="AG126" s="537"/>
      <c r="AH126" s="537"/>
      <c r="AI126" s="537"/>
    </row>
    <row r="127" spans="2:35" ht="15.75">
      <c r="B127" s="869">
        <v>126</v>
      </c>
      <c r="C127" s="828" t="s">
        <v>170</v>
      </c>
      <c r="D127" s="831"/>
      <c r="E127" s="846" t="s">
        <v>68</v>
      </c>
      <c r="F127" s="476" t="s">
        <v>274</v>
      </c>
      <c r="G127" s="477">
        <v>6.11</v>
      </c>
      <c r="H127" s="477">
        <v>1</v>
      </c>
      <c r="I127" s="936" t="s">
        <v>39</v>
      </c>
      <c r="J127" s="937"/>
      <c r="K127" s="937"/>
      <c r="L127" s="937"/>
      <c r="M127" s="937"/>
      <c r="N127" s="937"/>
      <c r="O127" s="909"/>
      <c r="P127" s="927">
        <f t="shared" si="12"/>
        <v>18.357257420431846</v>
      </c>
      <c r="Q127" s="863" t="s">
        <v>39</v>
      </c>
      <c r="R127" s="538"/>
      <c r="S127" s="538"/>
      <c r="T127" s="538"/>
      <c r="U127" s="538"/>
      <c r="V127" s="538"/>
      <c r="W127" s="534"/>
      <c r="X127" s="538"/>
      <c r="Y127" s="538"/>
      <c r="Z127" s="538"/>
      <c r="AA127" s="537"/>
      <c r="AB127" s="537"/>
      <c r="AC127" s="537"/>
      <c r="AD127" s="537"/>
      <c r="AE127" s="537"/>
      <c r="AF127" s="537"/>
      <c r="AG127" s="537"/>
      <c r="AH127" s="537"/>
      <c r="AI127" s="537"/>
    </row>
    <row r="128" spans="2:35" ht="15.75">
      <c r="B128" s="868">
        <v>127</v>
      </c>
      <c r="C128" s="820" t="s">
        <v>171</v>
      </c>
      <c r="D128" s="819" t="s">
        <v>48</v>
      </c>
      <c r="E128" s="874" t="s">
        <v>172</v>
      </c>
      <c r="F128" s="476" t="s">
        <v>285</v>
      </c>
      <c r="G128" s="477">
        <v>7.17</v>
      </c>
      <c r="H128" s="477">
        <v>8</v>
      </c>
      <c r="I128" s="932"/>
      <c r="J128" s="933"/>
      <c r="K128" s="933"/>
      <c r="L128" s="933"/>
      <c r="M128" s="933"/>
      <c r="N128" s="933"/>
      <c r="O128" s="910"/>
      <c r="P128" s="927">
        <f t="shared" si="12"/>
        <v>22.949511977382002</v>
      </c>
      <c r="Q128" s="826"/>
      <c r="R128" s="538"/>
      <c r="S128" s="538"/>
      <c r="T128" s="538"/>
      <c r="U128" s="538"/>
      <c r="V128" s="538"/>
      <c r="W128" s="534"/>
      <c r="X128" s="538"/>
      <c r="Y128" s="538"/>
      <c r="Z128" s="538"/>
      <c r="AA128" s="537"/>
      <c r="AB128" s="537"/>
      <c r="AC128" s="537"/>
      <c r="AD128" s="537"/>
      <c r="AE128" s="537"/>
      <c r="AF128" s="537"/>
      <c r="AG128" s="537"/>
      <c r="AH128" s="537"/>
      <c r="AI128" s="537"/>
    </row>
    <row r="129" spans="2:35" ht="15.75">
      <c r="B129" s="869">
        <v>128</v>
      </c>
      <c r="C129" s="828" t="s">
        <v>171</v>
      </c>
      <c r="D129" s="831"/>
      <c r="E129" s="875" t="s">
        <v>173</v>
      </c>
      <c r="F129" s="476" t="s">
        <v>286</v>
      </c>
      <c r="G129" s="477">
        <v>4.26</v>
      </c>
      <c r="H129" s="477">
        <v>1</v>
      </c>
      <c r="I129" s="936" t="s">
        <v>39</v>
      </c>
      <c r="J129" s="937"/>
      <c r="K129" s="937"/>
      <c r="L129" s="937"/>
      <c r="M129" s="937"/>
      <c r="N129" s="937"/>
      <c r="O129" s="909"/>
      <c r="P129" s="927">
        <f t="shared" si="12"/>
        <v>12.819063928384162</v>
      </c>
      <c r="Q129" s="863" t="s">
        <v>39</v>
      </c>
      <c r="R129" s="538"/>
      <c r="S129" s="538"/>
      <c r="T129" s="538"/>
      <c r="U129" s="538"/>
      <c r="V129" s="538"/>
      <c r="W129" s="534"/>
      <c r="X129" s="538"/>
      <c r="Y129" s="538"/>
      <c r="Z129" s="538"/>
      <c r="AA129" s="537"/>
      <c r="AB129" s="537"/>
      <c r="AC129" s="537"/>
      <c r="AD129" s="537"/>
      <c r="AE129" s="537"/>
      <c r="AF129" s="537"/>
      <c r="AG129" s="537"/>
      <c r="AH129" s="537"/>
      <c r="AI129" s="537"/>
    </row>
    <row r="130" spans="2:35" ht="15.75">
      <c r="B130" s="788">
        <v>129</v>
      </c>
      <c r="C130" s="876" t="s">
        <v>174</v>
      </c>
      <c r="D130" s="786" t="s">
        <v>69</v>
      </c>
      <c r="E130" s="848" t="s">
        <v>70</v>
      </c>
      <c r="F130" s="467" t="s">
        <v>274</v>
      </c>
      <c r="G130" s="469">
        <v>1.94</v>
      </c>
      <c r="H130" s="469">
        <v>1</v>
      </c>
      <c r="I130" s="685">
        <v>19.3</v>
      </c>
      <c r="J130" s="686">
        <v>24.6</v>
      </c>
      <c r="K130" s="678">
        <f t="shared" ref="K130:K163" si="15">I130/J130</f>
        <v>0.78455284552845528</v>
      </c>
      <c r="L130" s="679">
        <f t="shared" ref="L130:L163" si="16">SQRT(POWER(G130,2)+POWER(I130,2))*1.96*SQRT(2)</f>
        <v>53.766454779165052</v>
      </c>
      <c r="M130" s="687">
        <v>23.7</v>
      </c>
      <c r="N130" s="678">
        <f t="shared" ref="N130:N163" si="17">(M130-H130)/G130</f>
        <v>11.701030927835051</v>
      </c>
      <c r="O130" s="916">
        <f t="shared" ref="O130:O163" si="18" xml:space="preserve"> ((1-NORMSDIST(N130-1.5))*1000000)/10000</f>
        <v>0</v>
      </c>
      <c r="P130" s="673">
        <f t="shared" si="12"/>
        <v>5.9052857678523907</v>
      </c>
      <c r="Q130" s="849" t="str">
        <f t="shared" ref="Q130:Q163" si="19">IF(N130&gt;=6,"13s(N2,R1)",(IF(N130&gt;=6,"13s(N2,R1)",IF(N130&gt;=5,"13s/22s/R4s(N2,R1)",IF(N130&gt;=4,"13s/22s/R4s/41s(N4,R1/N2,R2)",IF(N130&gt;=3,"13s/22s/R4s/41s/8x(N4R2/N2R4)",IF(N130&gt;=2,"13s/22s/R4s/41s/10x(N5R2/N2R5)","Unaceptable")))))))</f>
        <v>13s(N2,R1)</v>
      </c>
      <c r="R130" s="538"/>
      <c r="S130" s="538"/>
      <c r="T130" s="538"/>
      <c r="U130" s="538"/>
      <c r="V130" s="538"/>
      <c r="W130" s="534"/>
      <c r="X130" s="538"/>
      <c r="Y130" s="538"/>
      <c r="Z130" s="538"/>
      <c r="AA130" s="537"/>
      <c r="AB130" s="537"/>
      <c r="AC130" s="537"/>
      <c r="AD130" s="537"/>
      <c r="AE130" s="537"/>
      <c r="AF130" s="537"/>
      <c r="AG130" s="537"/>
      <c r="AH130" s="537"/>
      <c r="AI130" s="537"/>
    </row>
    <row r="131" spans="2:35" ht="15.75">
      <c r="B131" s="796">
        <v>130</v>
      </c>
      <c r="C131" s="877" t="s">
        <v>174</v>
      </c>
      <c r="D131" s="812"/>
      <c r="E131" s="850" t="s">
        <v>71</v>
      </c>
      <c r="F131" s="467" t="s">
        <v>275</v>
      </c>
      <c r="G131" s="469">
        <v>2.0099999999999998</v>
      </c>
      <c r="H131" s="469">
        <v>1</v>
      </c>
      <c r="I131" s="688">
        <v>19.3</v>
      </c>
      <c r="J131" s="562">
        <v>24.6</v>
      </c>
      <c r="K131" s="648">
        <f t="shared" si="15"/>
        <v>0.78455284552845528</v>
      </c>
      <c r="L131" s="653">
        <f t="shared" si="16"/>
        <v>53.786207008116868</v>
      </c>
      <c r="M131" s="689">
        <v>23.7</v>
      </c>
      <c r="N131" s="648">
        <f t="shared" si="17"/>
        <v>11.293532338308459</v>
      </c>
      <c r="O131" s="917">
        <f t="shared" si="18"/>
        <v>0</v>
      </c>
      <c r="P131" s="651">
        <f t="shared" si="12"/>
        <v>6.1123563377800538</v>
      </c>
      <c r="Q131" s="851" t="str">
        <f t="shared" si="19"/>
        <v>13s(N2,R1)</v>
      </c>
      <c r="R131" s="538"/>
      <c r="S131" s="538"/>
      <c r="T131" s="538"/>
      <c r="U131" s="538"/>
      <c r="V131" s="538"/>
      <c r="W131" s="534"/>
      <c r="X131" s="538"/>
      <c r="Y131" s="538"/>
      <c r="Z131" s="538"/>
      <c r="AA131" s="537"/>
      <c r="AB131" s="537"/>
      <c r="AC131" s="537"/>
      <c r="AD131" s="537"/>
      <c r="AE131" s="537"/>
      <c r="AF131" s="537"/>
      <c r="AG131" s="537"/>
      <c r="AH131" s="537"/>
      <c r="AI131" s="537"/>
    </row>
    <row r="132" spans="2:35" ht="15.75">
      <c r="B132" s="788">
        <v>131</v>
      </c>
      <c r="C132" s="876" t="s">
        <v>174</v>
      </c>
      <c r="D132" s="786" t="s">
        <v>72</v>
      </c>
      <c r="E132" s="848" t="s">
        <v>70</v>
      </c>
      <c r="F132" s="467" t="s">
        <v>274</v>
      </c>
      <c r="G132" s="469">
        <v>1.45</v>
      </c>
      <c r="H132" s="469">
        <v>1</v>
      </c>
      <c r="I132" s="690">
        <v>19.3</v>
      </c>
      <c r="J132" s="556">
        <v>24.6</v>
      </c>
      <c r="K132" s="644">
        <f t="shared" si="15"/>
        <v>0.78455284552845528</v>
      </c>
      <c r="L132" s="652">
        <f t="shared" si="16"/>
        <v>53.647638307757781</v>
      </c>
      <c r="M132" s="691">
        <v>23.7</v>
      </c>
      <c r="N132" s="644">
        <f t="shared" si="17"/>
        <v>15.655172413793103</v>
      </c>
      <c r="O132" s="923">
        <f t="shared" si="18"/>
        <v>0</v>
      </c>
      <c r="P132" s="647">
        <f t="shared" si="12"/>
        <v>4.4634627812943615</v>
      </c>
      <c r="Q132" s="849" t="str">
        <f t="shared" si="19"/>
        <v>13s(N2,R1)</v>
      </c>
      <c r="R132" s="538"/>
      <c r="S132" s="538"/>
      <c r="T132" s="538"/>
      <c r="U132" s="538"/>
      <c r="V132" s="538"/>
      <c r="W132" s="534"/>
      <c r="X132" s="538"/>
      <c r="Y132" s="538"/>
      <c r="Z132" s="538"/>
      <c r="AA132" s="537"/>
      <c r="AB132" s="537"/>
      <c r="AC132" s="537"/>
      <c r="AD132" s="537"/>
      <c r="AE132" s="537"/>
      <c r="AF132" s="537"/>
      <c r="AG132" s="537"/>
      <c r="AH132" s="537"/>
      <c r="AI132" s="537"/>
    </row>
    <row r="133" spans="2:35" ht="15.75">
      <c r="B133" s="796">
        <v>132</v>
      </c>
      <c r="C133" s="877" t="s">
        <v>174</v>
      </c>
      <c r="D133" s="812"/>
      <c r="E133" s="850" t="s">
        <v>71</v>
      </c>
      <c r="F133" s="467" t="s">
        <v>275</v>
      </c>
      <c r="G133" s="469">
        <v>1.79</v>
      </c>
      <c r="H133" s="469">
        <v>0</v>
      </c>
      <c r="I133" s="688">
        <v>19.3</v>
      </c>
      <c r="J133" s="562">
        <v>24.6</v>
      </c>
      <c r="K133" s="648">
        <f t="shared" si="15"/>
        <v>0.78455284552845528</v>
      </c>
      <c r="L133" s="653">
        <f t="shared" si="16"/>
        <v>53.726463768984466</v>
      </c>
      <c r="M133" s="689">
        <v>23.7</v>
      </c>
      <c r="N133" s="648">
        <f t="shared" si="17"/>
        <v>13.240223463687149</v>
      </c>
      <c r="O133" s="923">
        <f t="shared" si="18"/>
        <v>0</v>
      </c>
      <c r="P133" s="651">
        <f t="shared" si="12"/>
        <v>5.37</v>
      </c>
      <c r="Q133" s="851" t="str">
        <f t="shared" si="19"/>
        <v>13s(N2,R1)</v>
      </c>
      <c r="R133" s="538"/>
      <c r="S133" s="538"/>
      <c r="T133" s="538"/>
      <c r="U133" s="538"/>
      <c r="V133" s="538"/>
      <c r="W133" s="534"/>
      <c r="X133" s="538"/>
      <c r="Y133" s="538"/>
      <c r="Z133" s="538"/>
      <c r="AA133" s="537"/>
      <c r="AB133" s="537"/>
      <c r="AC133" s="537"/>
      <c r="AD133" s="537"/>
      <c r="AE133" s="537"/>
      <c r="AF133" s="537"/>
      <c r="AG133" s="537"/>
      <c r="AH133" s="537"/>
      <c r="AI133" s="537"/>
    </row>
    <row r="134" spans="2:35" ht="15.75">
      <c r="B134" s="788">
        <v>133</v>
      </c>
      <c r="C134" s="876" t="s">
        <v>174</v>
      </c>
      <c r="D134" s="786" t="s">
        <v>73</v>
      </c>
      <c r="E134" s="848" t="s">
        <v>70</v>
      </c>
      <c r="F134" s="467" t="s">
        <v>274</v>
      </c>
      <c r="G134" s="469">
        <v>1.62</v>
      </c>
      <c r="H134" s="469">
        <v>0</v>
      </c>
      <c r="I134" s="690">
        <v>19.3</v>
      </c>
      <c r="J134" s="556">
        <v>24.6</v>
      </c>
      <c r="K134" s="644">
        <f t="shared" si="15"/>
        <v>0.78455284552845528</v>
      </c>
      <c r="L134" s="652">
        <f t="shared" si="16"/>
        <v>53.684997514016899</v>
      </c>
      <c r="M134" s="691">
        <v>23.7</v>
      </c>
      <c r="N134" s="644">
        <f t="shared" si="17"/>
        <v>14.629629629629628</v>
      </c>
      <c r="O134" s="916">
        <f t="shared" si="18"/>
        <v>0</v>
      </c>
      <c r="P134" s="647">
        <f t="shared" si="12"/>
        <v>4.8600000000000003</v>
      </c>
      <c r="Q134" s="849" t="str">
        <f t="shared" si="19"/>
        <v>13s(N2,R1)</v>
      </c>
      <c r="R134" s="538"/>
      <c r="S134" s="538"/>
      <c r="T134" s="538"/>
      <c r="U134" s="538"/>
      <c r="V134" s="538"/>
      <c r="W134" s="534"/>
      <c r="X134" s="538"/>
      <c r="Y134" s="538"/>
      <c r="Z134" s="538"/>
      <c r="AA134" s="537"/>
      <c r="AB134" s="537"/>
      <c r="AC134" s="537"/>
      <c r="AD134" s="537"/>
      <c r="AE134" s="537"/>
      <c r="AF134" s="537"/>
      <c r="AG134" s="537"/>
      <c r="AH134" s="537"/>
      <c r="AI134" s="537"/>
    </row>
    <row r="135" spans="2:35" ht="15.75">
      <c r="B135" s="796">
        <v>134</v>
      </c>
      <c r="C135" s="877" t="s">
        <v>174</v>
      </c>
      <c r="D135" s="812"/>
      <c r="E135" s="850" t="s">
        <v>71</v>
      </c>
      <c r="F135" s="467" t="s">
        <v>275</v>
      </c>
      <c r="G135" s="469">
        <v>1.64</v>
      </c>
      <c r="H135" s="469">
        <v>0</v>
      </c>
      <c r="I135" s="688">
        <v>19.3</v>
      </c>
      <c r="J135" s="562">
        <v>24.6</v>
      </c>
      <c r="K135" s="648">
        <f t="shared" si="15"/>
        <v>0.78455284552845528</v>
      </c>
      <c r="L135" s="653">
        <f t="shared" si="16"/>
        <v>53.68966290376575</v>
      </c>
      <c r="M135" s="689">
        <v>23.7</v>
      </c>
      <c r="N135" s="648">
        <f t="shared" si="17"/>
        <v>14.451219512195122</v>
      </c>
      <c r="O135" s="917">
        <f t="shared" si="18"/>
        <v>0</v>
      </c>
      <c r="P135" s="651">
        <f t="shared" si="12"/>
        <v>4.92</v>
      </c>
      <c r="Q135" s="851" t="str">
        <f t="shared" si="19"/>
        <v>13s(N2,R1)</v>
      </c>
      <c r="R135" s="538"/>
      <c r="W135" s="534"/>
      <c r="X135" s="538"/>
      <c r="Y135" s="538"/>
      <c r="Z135" s="538"/>
      <c r="AA135" s="537"/>
      <c r="AB135" s="537"/>
      <c r="AC135" s="537"/>
      <c r="AD135" s="537"/>
      <c r="AE135" s="537"/>
      <c r="AF135" s="537"/>
      <c r="AG135" s="537"/>
      <c r="AH135" s="537"/>
      <c r="AI135" s="537"/>
    </row>
    <row r="136" spans="2:35" ht="15.75">
      <c r="B136" s="788">
        <v>135</v>
      </c>
      <c r="C136" s="876" t="s">
        <v>174</v>
      </c>
      <c r="D136" s="786" t="s">
        <v>74</v>
      </c>
      <c r="E136" s="848" t="s">
        <v>70</v>
      </c>
      <c r="F136" s="467" t="s">
        <v>274</v>
      </c>
      <c r="G136" s="469">
        <v>2.25</v>
      </c>
      <c r="H136" s="469">
        <v>2</v>
      </c>
      <c r="I136" s="690">
        <v>19.3</v>
      </c>
      <c r="J136" s="556">
        <v>24.6</v>
      </c>
      <c r="K136" s="644">
        <f t="shared" si="15"/>
        <v>0.78455284552845528</v>
      </c>
      <c r="L136" s="652">
        <f t="shared" si="16"/>
        <v>53.859180907251094</v>
      </c>
      <c r="M136" s="691">
        <v>23.7</v>
      </c>
      <c r="N136" s="644">
        <f t="shared" si="17"/>
        <v>9.6444444444444439</v>
      </c>
      <c r="O136" s="923">
        <f t="shared" si="18"/>
        <v>2.2204460492503131E-14</v>
      </c>
      <c r="P136" s="647">
        <f t="shared" ref="P136:P199" si="20">SQRT(POWER(3,2)*POWER(G136,2)+POWER(H136,2))</f>
        <v>7.0400639201643616</v>
      </c>
      <c r="Q136" s="849" t="str">
        <f t="shared" si="19"/>
        <v>13s(N2,R1)</v>
      </c>
      <c r="R136" s="538"/>
      <c r="W136" s="534"/>
      <c r="X136" s="538"/>
      <c r="Y136" s="538"/>
      <c r="Z136" s="538"/>
      <c r="AA136" s="537"/>
      <c r="AB136" s="537"/>
      <c r="AC136" s="537"/>
      <c r="AD136" s="537"/>
      <c r="AE136" s="537"/>
      <c r="AF136" s="537"/>
      <c r="AG136" s="537"/>
      <c r="AH136" s="537"/>
      <c r="AI136" s="537"/>
    </row>
    <row r="137" spans="2:35" ht="15.75">
      <c r="B137" s="796">
        <v>136</v>
      </c>
      <c r="C137" s="877" t="s">
        <v>174</v>
      </c>
      <c r="D137" s="794"/>
      <c r="E137" s="850" t="s">
        <v>71</v>
      </c>
      <c r="F137" s="467" t="s">
        <v>275</v>
      </c>
      <c r="G137" s="469">
        <v>2.2599999999999998</v>
      </c>
      <c r="H137" s="469">
        <v>3</v>
      </c>
      <c r="I137" s="688">
        <v>19.3</v>
      </c>
      <c r="J137" s="562">
        <v>24.6</v>
      </c>
      <c r="K137" s="648">
        <f t="shared" si="15"/>
        <v>0.78455284552845528</v>
      </c>
      <c r="L137" s="653">
        <f t="shared" si="16"/>
        <v>53.862397647338355</v>
      </c>
      <c r="M137" s="689">
        <v>23.7</v>
      </c>
      <c r="N137" s="648">
        <f t="shared" si="17"/>
        <v>9.1592920353982308</v>
      </c>
      <c r="O137" s="923">
        <f t="shared" si="18"/>
        <v>9.3258734068513149E-13</v>
      </c>
      <c r="P137" s="651">
        <f t="shared" si="20"/>
        <v>7.4140677094291494</v>
      </c>
      <c r="Q137" s="851" t="str">
        <f t="shared" si="19"/>
        <v>13s(N2,R1)</v>
      </c>
      <c r="R137" s="538"/>
      <c r="W137" s="534"/>
      <c r="X137" s="538"/>
      <c r="Y137" s="538"/>
      <c r="Z137" s="538"/>
      <c r="AA137" s="537"/>
      <c r="AB137" s="537"/>
      <c r="AC137" s="537"/>
      <c r="AD137" s="537"/>
      <c r="AE137" s="537"/>
      <c r="AF137" s="537"/>
      <c r="AG137" s="537"/>
      <c r="AH137" s="537"/>
      <c r="AI137" s="537"/>
    </row>
    <row r="138" spans="2:35" ht="15.75">
      <c r="B138" s="788">
        <v>137</v>
      </c>
      <c r="C138" s="787" t="s">
        <v>175</v>
      </c>
      <c r="D138" s="786" t="s">
        <v>74</v>
      </c>
      <c r="E138" s="848" t="s">
        <v>70</v>
      </c>
      <c r="F138" s="467" t="s">
        <v>275</v>
      </c>
      <c r="G138" s="468">
        <v>5.35</v>
      </c>
      <c r="H138" s="468">
        <v>0</v>
      </c>
      <c r="I138" s="690">
        <v>4.9000000000000004</v>
      </c>
      <c r="J138" s="556">
        <v>10.9</v>
      </c>
      <c r="K138" s="644">
        <f t="shared" si="15"/>
        <v>0.44954128440366975</v>
      </c>
      <c r="L138" s="652">
        <f t="shared" si="16"/>
        <v>20.109351655386607</v>
      </c>
      <c r="M138" s="596">
        <v>24</v>
      </c>
      <c r="N138" s="644">
        <f t="shared" si="17"/>
        <v>4.4859813084112155</v>
      </c>
      <c r="O138" s="916">
        <f t="shared" si="18"/>
        <v>0.14133496013116753</v>
      </c>
      <c r="P138" s="647">
        <f t="shared" si="20"/>
        <v>16.049999999999997</v>
      </c>
      <c r="Q138" s="849" t="str">
        <f t="shared" si="19"/>
        <v>13s/22s/R4s/41s(N4,R1/N2,R2)</v>
      </c>
      <c r="R138" s="538"/>
      <c r="W138" s="534"/>
      <c r="X138" s="538"/>
      <c r="Y138" s="538"/>
      <c r="Z138" s="538"/>
      <c r="AA138" s="537"/>
      <c r="AB138" s="537"/>
      <c r="AC138" s="537"/>
      <c r="AD138" s="537"/>
      <c r="AE138" s="537"/>
      <c r="AF138" s="537"/>
      <c r="AG138" s="537"/>
      <c r="AH138" s="537"/>
      <c r="AI138" s="537"/>
    </row>
    <row r="139" spans="2:35" ht="15.75">
      <c r="B139" s="796">
        <v>138</v>
      </c>
      <c r="C139" s="795" t="s">
        <v>175</v>
      </c>
      <c r="D139" s="794"/>
      <c r="E139" s="850" t="s">
        <v>71</v>
      </c>
      <c r="F139" s="467" t="s">
        <v>275</v>
      </c>
      <c r="G139" s="468">
        <v>4.87</v>
      </c>
      <c r="H139" s="468">
        <v>0</v>
      </c>
      <c r="I139" s="688">
        <v>4.9000000000000004</v>
      </c>
      <c r="J139" s="562">
        <v>10.9</v>
      </c>
      <c r="K139" s="648">
        <f t="shared" si="15"/>
        <v>0.44954128440366975</v>
      </c>
      <c r="L139" s="653">
        <f t="shared" si="16"/>
        <v>19.149290276143397</v>
      </c>
      <c r="M139" s="596">
        <v>24</v>
      </c>
      <c r="N139" s="648">
        <f t="shared" si="17"/>
        <v>4.9281314168377826</v>
      </c>
      <c r="O139" s="917">
        <f t="shared" si="18"/>
        <v>3.0387559148936653E-2</v>
      </c>
      <c r="P139" s="651">
        <f t="shared" si="20"/>
        <v>14.610000000000001</v>
      </c>
      <c r="Q139" s="851" t="str">
        <f t="shared" si="19"/>
        <v>13s/22s/R4s/41s(N4,R1/N2,R2)</v>
      </c>
      <c r="R139" s="538"/>
      <c r="W139" s="534"/>
      <c r="X139" s="538"/>
      <c r="Y139" s="538"/>
      <c r="Z139" s="538"/>
      <c r="AA139" s="537"/>
      <c r="AB139" s="537"/>
      <c r="AC139" s="537"/>
      <c r="AD139" s="537"/>
      <c r="AE139" s="537"/>
      <c r="AF139" s="537"/>
      <c r="AG139" s="537"/>
      <c r="AH139" s="537"/>
      <c r="AI139" s="537"/>
    </row>
    <row r="140" spans="2:35" ht="15.75">
      <c r="B140" s="788">
        <v>139</v>
      </c>
      <c r="C140" s="787" t="s">
        <v>176</v>
      </c>
      <c r="D140" s="786" t="s">
        <v>69</v>
      </c>
      <c r="E140" s="848" t="s">
        <v>70</v>
      </c>
      <c r="F140" s="470" t="s">
        <v>277</v>
      </c>
      <c r="G140" s="471">
        <v>3.71</v>
      </c>
      <c r="H140" s="471">
        <v>1</v>
      </c>
      <c r="I140" s="690">
        <v>5.7</v>
      </c>
      <c r="J140" s="556">
        <v>12.1</v>
      </c>
      <c r="K140" s="644">
        <f t="shared" si="15"/>
        <v>0.4710743801652893</v>
      </c>
      <c r="L140" s="652">
        <f t="shared" si="16"/>
        <v>18.85151190541491</v>
      </c>
      <c r="M140" s="666">
        <v>24</v>
      </c>
      <c r="N140" s="662">
        <f t="shared" si="17"/>
        <v>6.1994609164420487</v>
      </c>
      <c r="O140" s="916">
        <f t="shared" si="18"/>
        <v>1.3042457420731068E-4</v>
      </c>
      <c r="P140" s="647">
        <f t="shared" si="20"/>
        <v>11.174833332090461</v>
      </c>
      <c r="Q140" s="849" t="str">
        <f t="shared" si="19"/>
        <v>13s(N2,R1)</v>
      </c>
      <c r="R140" s="538"/>
      <c r="W140" s="534"/>
      <c r="X140" s="538"/>
      <c r="Y140" s="538"/>
      <c r="Z140" s="538"/>
      <c r="AA140" s="537"/>
      <c r="AB140" s="537"/>
      <c r="AC140" s="537"/>
      <c r="AD140" s="537"/>
      <c r="AE140" s="537"/>
      <c r="AF140" s="537"/>
      <c r="AG140" s="537"/>
      <c r="AH140" s="537"/>
      <c r="AI140" s="537"/>
    </row>
    <row r="141" spans="2:35" ht="15.75">
      <c r="B141" s="796">
        <v>140</v>
      </c>
      <c r="C141" s="854" t="s">
        <v>176</v>
      </c>
      <c r="D141" s="794"/>
      <c r="E141" s="850" t="s">
        <v>71</v>
      </c>
      <c r="F141" s="470" t="s">
        <v>275</v>
      </c>
      <c r="G141" s="471">
        <v>3.26</v>
      </c>
      <c r="H141" s="471">
        <v>2</v>
      </c>
      <c r="I141" s="688">
        <v>5.7</v>
      </c>
      <c r="J141" s="562">
        <v>12.1</v>
      </c>
      <c r="K141" s="648">
        <f t="shared" si="15"/>
        <v>0.4710743801652893</v>
      </c>
      <c r="L141" s="653">
        <f t="shared" si="16"/>
        <v>18.20113030336303</v>
      </c>
      <c r="M141" s="667">
        <v>24</v>
      </c>
      <c r="N141" s="664">
        <f t="shared" si="17"/>
        <v>6.7484662576687118</v>
      </c>
      <c r="O141" s="917">
        <f t="shared" si="18"/>
        <v>7.6685362171424742E-6</v>
      </c>
      <c r="P141" s="651">
        <f t="shared" si="20"/>
        <v>9.9824045199540983</v>
      </c>
      <c r="Q141" s="851" t="str">
        <f t="shared" si="19"/>
        <v>13s(N2,R1)</v>
      </c>
      <c r="R141" s="538"/>
      <c r="W141" s="534"/>
      <c r="X141" s="538"/>
      <c r="Y141" s="538"/>
      <c r="Z141" s="538"/>
      <c r="AA141" s="537"/>
      <c r="AB141" s="537"/>
      <c r="AC141" s="537"/>
      <c r="AD141" s="537"/>
      <c r="AE141" s="537"/>
      <c r="AF141" s="537"/>
      <c r="AG141" s="537"/>
      <c r="AH141" s="537"/>
      <c r="AI141" s="537"/>
    </row>
    <row r="142" spans="2:35" ht="15.75">
      <c r="B142" s="788">
        <v>141</v>
      </c>
      <c r="C142" s="787" t="s">
        <v>176</v>
      </c>
      <c r="D142" s="786" t="s">
        <v>72</v>
      </c>
      <c r="E142" s="848" t="s">
        <v>70</v>
      </c>
      <c r="F142" s="470" t="s">
        <v>277</v>
      </c>
      <c r="G142" s="471">
        <v>3.25</v>
      </c>
      <c r="H142" s="471">
        <v>2</v>
      </c>
      <c r="I142" s="690">
        <v>5.7</v>
      </c>
      <c r="J142" s="556">
        <v>12.1</v>
      </c>
      <c r="K142" s="644">
        <f t="shared" si="15"/>
        <v>0.4710743801652893</v>
      </c>
      <c r="L142" s="652">
        <f t="shared" si="16"/>
        <v>18.187384858742064</v>
      </c>
      <c r="M142" s="666">
        <v>24</v>
      </c>
      <c r="N142" s="644">
        <f t="shared" si="17"/>
        <v>6.7692307692307692</v>
      </c>
      <c r="O142" s="923">
        <f t="shared" si="18"/>
        <v>6.8498322680632384E-6</v>
      </c>
      <c r="P142" s="647">
        <f t="shared" si="20"/>
        <v>9.9530146186971908</v>
      </c>
      <c r="Q142" s="849" t="str">
        <f t="shared" si="19"/>
        <v>13s(N2,R1)</v>
      </c>
      <c r="R142" s="538"/>
      <c r="W142" s="534"/>
      <c r="X142" s="538"/>
      <c r="Y142" s="538"/>
      <c r="Z142" s="538"/>
      <c r="AA142" s="537"/>
      <c r="AB142" s="537"/>
      <c r="AC142" s="537"/>
      <c r="AD142" s="537"/>
      <c r="AE142" s="537"/>
      <c r="AF142" s="537"/>
      <c r="AG142" s="537"/>
      <c r="AH142" s="537"/>
      <c r="AI142" s="537"/>
    </row>
    <row r="143" spans="2:35" ht="15.75">
      <c r="B143" s="796">
        <v>142</v>
      </c>
      <c r="C143" s="795" t="s">
        <v>176</v>
      </c>
      <c r="D143" s="794"/>
      <c r="E143" s="850" t="s">
        <v>71</v>
      </c>
      <c r="F143" s="470" t="s">
        <v>274</v>
      </c>
      <c r="G143" s="471">
        <v>3.47</v>
      </c>
      <c r="H143" s="471">
        <v>2</v>
      </c>
      <c r="I143" s="688">
        <v>5.7</v>
      </c>
      <c r="J143" s="562">
        <v>12.1</v>
      </c>
      <c r="K143" s="648">
        <f t="shared" si="15"/>
        <v>0.4710743801652893</v>
      </c>
      <c r="L143" s="653">
        <f t="shared" si="16"/>
        <v>18.497021675934754</v>
      </c>
      <c r="M143" s="667">
        <v>24</v>
      </c>
      <c r="N143" s="648">
        <f t="shared" si="17"/>
        <v>6.3400576368876074</v>
      </c>
      <c r="O143" s="923">
        <f t="shared" si="18"/>
        <v>6.4900754415120332E-5</v>
      </c>
      <c r="P143" s="651">
        <f t="shared" si="20"/>
        <v>10.600382068586018</v>
      </c>
      <c r="Q143" s="851" t="str">
        <f t="shared" si="19"/>
        <v>13s(N2,R1)</v>
      </c>
      <c r="R143" s="538"/>
      <c r="W143" s="534"/>
      <c r="X143" s="538"/>
      <c r="Y143" s="538"/>
      <c r="Z143" s="538"/>
      <c r="AA143" s="537"/>
      <c r="AB143" s="537"/>
      <c r="AC143" s="537"/>
      <c r="AD143" s="537"/>
      <c r="AE143" s="537"/>
      <c r="AF143" s="537"/>
      <c r="AG143" s="537"/>
      <c r="AH143" s="537"/>
      <c r="AI143" s="537"/>
    </row>
    <row r="144" spans="2:35" ht="15.75">
      <c r="B144" s="788">
        <v>143</v>
      </c>
      <c r="C144" s="854" t="s">
        <v>176</v>
      </c>
      <c r="D144" s="786" t="s">
        <v>73</v>
      </c>
      <c r="E144" s="848" t="s">
        <v>70</v>
      </c>
      <c r="F144" s="470" t="s">
        <v>277</v>
      </c>
      <c r="G144" s="471">
        <v>3.31</v>
      </c>
      <c r="H144" s="471">
        <v>1</v>
      </c>
      <c r="I144" s="690">
        <v>5.7</v>
      </c>
      <c r="J144" s="556">
        <v>12.1</v>
      </c>
      <c r="K144" s="644">
        <f t="shared" si="15"/>
        <v>0.4710743801652893</v>
      </c>
      <c r="L144" s="652">
        <f t="shared" si="16"/>
        <v>18.270333207689454</v>
      </c>
      <c r="M144" s="666">
        <v>24</v>
      </c>
      <c r="N144" s="644">
        <f t="shared" si="17"/>
        <v>6.9486404833836861</v>
      </c>
      <c r="O144" s="916">
        <f t="shared" si="18"/>
        <v>2.5378146251142653E-6</v>
      </c>
      <c r="P144" s="647">
        <f t="shared" si="20"/>
        <v>9.9802254483553643</v>
      </c>
      <c r="Q144" s="849" t="str">
        <f t="shared" si="19"/>
        <v>13s(N2,R1)</v>
      </c>
      <c r="R144" s="538"/>
      <c r="W144" s="534"/>
      <c r="X144" s="538"/>
      <c r="Y144" s="538"/>
      <c r="Z144" s="538"/>
      <c r="AA144" s="537"/>
      <c r="AB144" s="537"/>
      <c r="AC144" s="537"/>
      <c r="AD144" s="537"/>
      <c r="AE144" s="537"/>
      <c r="AF144" s="537"/>
      <c r="AG144" s="537"/>
      <c r="AH144" s="537"/>
      <c r="AI144" s="537"/>
    </row>
    <row r="145" spans="1:35" ht="15.75">
      <c r="B145" s="796">
        <v>144</v>
      </c>
      <c r="C145" s="854" t="s">
        <v>176</v>
      </c>
      <c r="D145" s="794"/>
      <c r="E145" s="850" t="s">
        <v>71</v>
      </c>
      <c r="F145" s="470" t="s">
        <v>275</v>
      </c>
      <c r="G145" s="471">
        <v>2.96</v>
      </c>
      <c r="H145" s="471">
        <v>2</v>
      </c>
      <c r="I145" s="688">
        <v>5.7</v>
      </c>
      <c r="J145" s="562">
        <v>12.1</v>
      </c>
      <c r="K145" s="648">
        <f t="shared" si="15"/>
        <v>0.4710743801652893</v>
      </c>
      <c r="L145" s="653">
        <f t="shared" si="16"/>
        <v>17.802929340982065</v>
      </c>
      <c r="M145" s="667">
        <v>24</v>
      </c>
      <c r="N145" s="648">
        <f t="shared" si="17"/>
        <v>7.4324324324324325</v>
      </c>
      <c r="O145" s="917">
        <f t="shared" si="18"/>
        <v>1.4923962066148988E-7</v>
      </c>
      <c r="P145" s="651">
        <f t="shared" si="20"/>
        <v>9.1024392335241657</v>
      </c>
      <c r="Q145" s="851" t="str">
        <f t="shared" si="19"/>
        <v>13s(N2,R1)</v>
      </c>
      <c r="R145" s="538"/>
      <c r="S145" s="538"/>
      <c r="T145" s="538"/>
      <c r="U145" s="538"/>
      <c r="V145" s="538"/>
      <c r="W145" s="534"/>
      <c r="X145" s="538"/>
      <c r="Y145" s="538"/>
      <c r="Z145" s="538"/>
      <c r="AA145" s="537"/>
      <c r="AB145" s="537"/>
      <c r="AC145" s="537"/>
      <c r="AD145" s="537"/>
      <c r="AE145" s="537"/>
      <c r="AF145" s="537"/>
      <c r="AG145" s="537"/>
      <c r="AH145" s="537"/>
      <c r="AI145" s="537"/>
    </row>
    <row r="146" spans="1:35" ht="15.75">
      <c r="B146" s="788">
        <v>145</v>
      </c>
      <c r="C146" s="787" t="s">
        <v>176</v>
      </c>
      <c r="D146" s="786" t="s">
        <v>74</v>
      </c>
      <c r="E146" s="848" t="s">
        <v>70</v>
      </c>
      <c r="F146" s="470" t="s">
        <v>274</v>
      </c>
      <c r="G146" s="471">
        <v>2.72</v>
      </c>
      <c r="H146" s="471">
        <v>1</v>
      </c>
      <c r="I146" s="690">
        <v>5.7</v>
      </c>
      <c r="J146" s="556">
        <v>12.1</v>
      </c>
      <c r="K146" s="644">
        <f t="shared" si="15"/>
        <v>0.4710743801652893</v>
      </c>
      <c r="L146" s="652">
        <f t="shared" si="16"/>
        <v>17.506300433843812</v>
      </c>
      <c r="M146" s="666">
        <v>24</v>
      </c>
      <c r="N146" s="644">
        <f t="shared" si="17"/>
        <v>8.4558823529411757</v>
      </c>
      <c r="O146" s="923">
        <f t="shared" si="18"/>
        <v>1.7518209105560345E-10</v>
      </c>
      <c r="P146" s="647">
        <f t="shared" si="20"/>
        <v>8.2210461621377604</v>
      </c>
      <c r="Q146" s="849" t="str">
        <f t="shared" si="19"/>
        <v>13s(N2,R1)</v>
      </c>
      <c r="R146" s="538"/>
      <c r="S146" s="538"/>
      <c r="T146" s="538"/>
      <c r="U146" s="538"/>
      <c r="V146" s="538"/>
      <c r="W146" s="534"/>
      <c r="X146" s="538"/>
      <c r="Y146" s="538"/>
      <c r="Z146" s="538"/>
      <c r="AA146" s="537"/>
      <c r="AB146" s="537"/>
      <c r="AC146" s="537"/>
      <c r="AD146" s="537"/>
      <c r="AE146" s="537"/>
      <c r="AF146" s="537"/>
      <c r="AG146" s="537"/>
      <c r="AH146" s="537"/>
      <c r="AI146" s="537"/>
    </row>
    <row r="147" spans="1:35" ht="15.75">
      <c r="B147" s="796">
        <v>146</v>
      </c>
      <c r="C147" s="795" t="s">
        <v>176</v>
      </c>
      <c r="D147" s="794"/>
      <c r="E147" s="850" t="s">
        <v>71</v>
      </c>
      <c r="F147" s="470" t="s">
        <v>278</v>
      </c>
      <c r="G147" s="471">
        <v>2.92</v>
      </c>
      <c r="H147" s="471">
        <v>2</v>
      </c>
      <c r="I147" s="688">
        <v>5.7</v>
      </c>
      <c r="J147" s="562">
        <v>12.1</v>
      </c>
      <c r="K147" s="648">
        <f t="shared" si="15"/>
        <v>0.4710743801652893</v>
      </c>
      <c r="L147" s="653">
        <f t="shared" si="16"/>
        <v>17.752104226823366</v>
      </c>
      <c r="M147" s="667">
        <v>24</v>
      </c>
      <c r="N147" s="648">
        <f t="shared" si="17"/>
        <v>7.5342465753424657</v>
      </c>
      <c r="O147" s="923">
        <f t="shared" si="18"/>
        <v>7.9853024192999555E-8</v>
      </c>
      <c r="P147" s="651">
        <f t="shared" si="20"/>
        <v>8.9854103968600114</v>
      </c>
      <c r="Q147" s="851" t="str">
        <f t="shared" si="19"/>
        <v>13s(N2,R1)</v>
      </c>
      <c r="R147" s="538"/>
      <c r="S147" s="538"/>
      <c r="T147" s="538"/>
      <c r="U147" s="538"/>
      <c r="V147" s="538"/>
      <c r="W147" s="534"/>
      <c r="X147" s="538"/>
      <c r="Y147" s="538"/>
      <c r="Z147" s="538"/>
      <c r="AA147" s="537"/>
      <c r="AB147" s="537"/>
      <c r="AC147" s="537"/>
      <c r="AD147" s="537"/>
      <c r="AE147" s="537"/>
      <c r="AF147" s="537"/>
      <c r="AG147" s="537"/>
      <c r="AH147" s="537"/>
      <c r="AI147" s="537"/>
    </row>
    <row r="148" spans="1:35" ht="15.75">
      <c r="B148" s="788">
        <v>147</v>
      </c>
      <c r="C148" s="787" t="s">
        <v>177</v>
      </c>
      <c r="D148" s="786" t="s">
        <v>69</v>
      </c>
      <c r="E148" s="848" t="s">
        <v>70</v>
      </c>
      <c r="F148" s="467" t="s">
        <v>274</v>
      </c>
      <c r="G148" s="469">
        <v>5.84</v>
      </c>
      <c r="H148" s="469">
        <v>2</v>
      </c>
      <c r="I148" s="690">
        <v>6.9</v>
      </c>
      <c r="J148" s="556">
        <v>12.3</v>
      </c>
      <c r="K148" s="644">
        <f t="shared" si="15"/>
        <v>0.5609756097560975</v>
      </c>
      <c r="L148" s="652">
        <f t="shared" si="16"/>
        <v>25.056681702092956</v>
      </c>
      <c r="M148" s="666">
        <v>24</v>
      </c>
      <c r="N148" s="644">
        <f t="shared" si="17"/>
        <v>3.7671232876712328</v>
      </c>
      <c r="O148" s="916">
        <f t="shared" si="18"/>
        <v>1.1691347671665686</v>
      </c>
      <c r="P148" s="647">
        <f t="shared" si="20"/>
        <v>17.633785753490372</v>
      </c>
      <c r="Q148" s="849" t="str">
        <f t="shared" si="19"/>
        <v>13s/22s/R4s/41s/8x(N4R2/N2R4)</v>
      </c>
      <c r="R148" s="538"/>
      <c r="S148" s="538"/>
      <c r="T148" s="538"/>
      <c r="U148" s="538"/>
      <c r="V148" s="538"/>
      <c r="W148" s="534"/>
      <c r="X148" s="538"/>
      <c r="Y148" s="538"/>
      <c r="Z148" s="538"/>
      <c r="AA148" s="537"/>
      <c r="AB148" s="537"/>
      <c r="AC148" s="537"/>
      <c r="AD148" s="537"/>
      <c r="AE148" s="537"/>
      <c r="AF148" s="537"/>
      <c r="AG148" s="537"/>
      <c r="AH148" s="537"/>
      <c r="AI148" s="537"/>
    </row>
    <row r="149" spans="1:35" ht="15.75">
      <c r="B149" s="796">
        <v>148</v>
      </c>
      <c r="C149" s="795" t="s">
        <v>177</v>
      </c>
      <c r="D149" s="812"/>
      <c r="E149" s="850" t="s">
        <v>71</v>
      </c>
      <c r="F149" s="467" t="s">
        <v>274</v>
      </c>
      <c r="G149" s="469">
        <v>5.6</v>
      </c>
      <c r="H149" s="469">
        <v>2</v>
      </c>
      <c r="I149" s="688">
        <v>6.9</v>
      </c>
      <c r="J149" s="562">
        <v>12.3</v>
      </c>
      <c r="K149" s="648">
        <f t="shared" si="15"/>
        <v>0.5609756097560975</v>
      </c>
      <c r="L149" s="653">
        <f t="shared" si="16"/>
        <v>24.632139655336481</v>
      </c>
      <c r="M149" s="667">
        <v>24</v>
      </c>
      <c r="N149" s="648">
        <f t="shared" si="17"/>
        <v>3.9285714285714288</v>
      </c>
      <c r="O149" s="917">
        <f t="shared" si="18"/>
        <v>0.75792194387196421</v>
      </c>
      <c r="P149" s="651">
        <f t="shared" si="20"/>
        <v>16.918628786045279</v>
      </c>
      <c r="Q149" s="851" t="str">
        <f t="shared" si="19"/>
        <v>13s/22s/R4s/41s/8x(N4R2/N2R4)</v>
      </c>
      <c r="R149" s="538"/>
      <c r="S149" s="538"/>
      <c r="T149" s="538"/>
      <c r="U149" s="538"/>
      <c r="V149" s="538"/>
      <c r="W149" s="534"/>
      <c r="X149" s="538"/>
      <c r="Y149" s="538"/>
      <c r="Z149" s="538"/>
      <c r="AA149" s="537"/>
      <c r="AB149" s="537"/>
      <c r="AC149" s="537"/>
      <c r="AD149" s="537"/>
      <c r="AE149" s="537"/>
      <c r="AF149" s="537"/>
      <c r="AG149" s="537"/>
      <c r="AH149" s="537"/>
      <c r="AI149" s="537"/>
    </row>
    <row r="150" spans="1:35" ht="15.75">
      <c r="B150" s="788">
        <v>149</v>
      </c>
      <c r="C150" s="787" t="s">
        <v>178</v>
      </c>
      <c r="D150" s="786" t="s">
        <v>74</v>
      </c>
      <c r="E150" s="848" t="s">
        <v>70</v>
      </c>
      <c r="F150" s="467" t="s">
        <v>274</v>
      </c>
      <c r="G150" s="469">
        <v>3.18</v>
      </c>
      <c r="H150" s="469">
        <v>0</v>
      </c>
      <c r="I150" s="690">
        <v>7.9</v>
      </c>
      <c r="J150" s="556">
        <v>17.600000000000001</v>
      </c>
      <c r="K150" s="644">
        <f t="shared" si="15"/>
        <v>0.44886363636363635</v>
      </c>
      <c r="L150" s="652">
        <f t="shared" si="16"/>
        <v>23.605171121599611</v>
      </c>
      <c r="M150" s="666">
        <v>24</v>
      </c>
      <c r="N150" s="644">
        <f t="shared" si="17"/>
        <v>7.5471698113207539</v>
      </c>
      <c r="O150" s="916">
        <f t="shared" si="18"/>
        <v>7.3706185599320406E-8</v>
      </c>
      <c r="P150" s="647">
        <f t="shared" si="20"/>
        <v>9.5400000000000009</v>
      </c>
      <c r="Q150" s="849" t="str">
        <f t="shared" si="19"/>
        <v>13s(N2,R1)</v>
      </c>
      <c r="R150" s="538"/>
      <c r="S150" s="538"/>
      <c r="T150" s="538"/>
      <c r="U150" s="538"/>
      <c r="V150" s="538"/>
      <c r="W150" s="534"/>
      <c r="X150" s="538"/>
      <c r="Y150" s="538"/>
      <c r="Z150" s="538"/>
      <c r="AA150" s="537"/>
      <c r="AB150" s="537"/>
      <c r="AC150" s="537"/>
      <c r="AD150" s="537"/>
      <c r="AE150" s="537"/>
      <c r="AF150" s="537"/>
      <c r="AG150" s="537"/>
      <c r="AH150" s="537"/>
      <c r="AI150" s="537"/>
    </row>
    <row r="151" spans="1:35" ht="15.75">
      <c r="B151" s="796">
        <v>150</v>
      </c>
      <c r="C151" s="795" t="s">
        <v>178</v>
      </c>
      <c r="D151" s="812"/>
      <c r="E151" s="850" t="s">
        <v>71</v>
      </c>
      <c r="F151" s="467" t="s">
        <v>274</v>
      </c>
      <c r="G151" s="469">
        <v>2.48</v>
      </c>
      <c r="H151" s="469">
        <v>0</v>
      </c>
      <c r="I151" s="688">
        <v>7.9</v>
      </c>
      <c r="J151" s="562">
        <v>17.600000000000001</v>
      </c>
      <c r="K151" s="648">
        <f t="shared" si="15"/>
        <v>0.44886363636363635</v>
      </c>
      <c r="L151" s="653">
        <f t="shared" si="16"/>
        <v>22.951323824128316</v>
      </c>
      <c r="M151" s="667">
        <v>24</v>
      </c>
      <c r="N151" s="648">
        <f t="shared" si="17"/>
        <v>9.67741935483871</v>
      </c>
      <c r="O151" s="917">
        <f t="shared" si="18"/>
        <v>1.1102230246251565E-14</v>
      </c>
      <c r="P151" s="651">
        <f t="shared" si="20"/>
        <v>7.44</v>
      </c>
      <c r="Q151" s="851" t="str">
        <f t="shared" si="19"/>
        <v>13s(N2,R1)</v>
      </c>
      <c r="R151" s="538"/>
      <c r="S151" s="538"/>
      <c r="T151" s="538"/>
      <c r="U151" s="538"/>
      <c r="V151" s="538"/>
      <c r="W151" s="534"/>
      <c r="X151" s="538"/>
      <c r="Y151" s="538"/>
      <c r="Z151" s="538"/>
      <c r="AA151" s="537"/>
      <c r="AB151" s="537"/>
      <c r="AC151" s="537"/>
      <c r="AD151" s="537"/>
      <c r="AE151" s="537"/>
      <c r="AF151" s="537"/>
      <c r="AG151" s="537"/>
      <c r="AH151" s="537"/>
      <c r="AI151" s="537"/>
    </row>
    <row r="152" spans="1:35" ht="15.75">
      <c r="B152" s="788">
        <v>151</v>
      </c>
      <c r="C152" s="787" t="s">
        <v>179</v>
      </c>
      <c r="D152" s="786" t="s">
        <v>69</v>
      </c>
      <c r="E152" s="848" t="s">
        <v>75</v>
      </c>
      <c r="F152" s="467" t="s">
        <v>287</v>
      </c>
      <c r="G152" s="469">
        <v>7.44</v>
      </c>
      <c r="H152" s="469">
        <v>1</v>
      </c>
      <c r="I152" s="690">
        <v>11.3</v>
      </c>
      <c r="J152" s="692">
        <v>147</v>
      </c>
      <c r="K152" s="644">
        <f t="shared" si="15"/>
        <v>7.6870748299319738E-2</v>
      </c>
      <c r="L152" s="652">
        <f t="shared" si="16"/>
        <v>37.501474471279131</v>
      </c>
      <c r="M152" s="691">
        <v>46.2</v>
      </c>
      <c r="N152" s="644">
        <f t="shared" si="17"/>
        <v>6.075268817204301</v>
      </c>
      <c r="O152" s="916">
        <f t="shared" si="18"/>
        <v>2.3780445701504505E-4</v>
      </c>
      <c r="P152" s="647">
        <f t="shared" si="20"/>
        <v>22.342390203377974</v>
      </c>
      <c r="Q152" s="849" t="str">
        <f t="shared" si="19"/>
        <v>13s(N2,R1)</v>
      </c>
      <c r="R152" s="538"/>
      <c r="S152" s="538"/>
      <c r="T152" s="538"/>
      <c r="U152" s="538"/>
      <c r="V152" s="538"/>
      <c r="W152" s="534"/>
      <c r="X152" s="538"/>
      <c r="Y152" s="538"/>
      <c r="Z152" s="538"/>
      <c r="AA152" s="537"/>
      <c r="AB152" s="537"/>
      <c r="AC152" s="537"/>
      <c r="AD152" s="537"/>
      <c r="AE152" s="537"/>
      <c r="AF152" s="537"/>
      <c r="AG152" s="537"/>
      <c r="AH152" s="537"/>
      <c r="AI152" s="537"/>
    </row>
    <row r="153" spans="1:35" ht="15.75">
      <c r="B153" s="796">
        <v>152</v>
      </c>
      <c r="C153" s="854" t="s">
        <v>179</v>
      </c>
      <c r="D153" s="812"/>
      <c r="E153" s="850" t="s">
        <v>76</v>
      </c>
      <c r="F153" s="467" t="s">
        <v>287</v>
      </c>
      <c r="G153" s="469">
        <v>4.67</v>
      </c>
      <c r="H153" s="469">
        <v>0</v>
      </c>
      <c r="I153" s="688">
        <v>11.3</v>
      </c>
      <c r="J153" s="693">
        <v>147</v>
      </c>
      <c r="K153" s="648">
        <f t="shared" si="15"/>
        <v>7.6870748299319738E-2</v>
      </c>
      <c r="L153" s="653">
        <f t="shared" si="16"/>
        <v>33.891443588020863</v>
      </c>
      <c r="M153" s="689">
        <v>46.2</v>
      </c>
      <c r="N153" s="648">
        <f t="shared" si="17"/>
        <v>9.8929336188436832</v>
      </c>
      <c r="O153" s="917">
        <f t="shared" si="18"/>
        <v>0</v>
      </c>
      <c r="P153" s="651">
        <f t="shared" si="20"/>
        <v>14.01</v>
      </c>
      <c r="Q153" s="851" t="str">
        <f t="shared" si="19"/>
        <v>13s(N2,R1)</v>
      </c>
      <c r="R153" s="538"/>
      <c r="S153" s="538"/>
      <c r="T153" s="538"/>
      <c r="U153" s="538"/>
      <c r="V153" s="538"/>
      <c r="W153" s="534"/>
      <c r="X153" s="538"/>
      <c r="Y153" s="538"/>
      <c r="Z153" s="538"/>
      <c r="AA153" s="537"/>
      <c r="AB153" s="537"/>
      <c r="AC153" s="537"/>
      <c r="AD153" s="537"/>
      <c r="AE153" s="537"/>
      <c r="AF153" s="537"/>
      <c r="AG153" s="537"/>
      <c r="AH153" s="537"/>
      <c r="AI153" s="537"/>
    </row>
    <row r="154" spans="1:35" ht="15.75">
      <c r="A154" s="529"/>
      <c r="B154" s="788">
        <v>153</v>
      </c>
      <c r="C154" s="787" t="s">
        <v>179</v>
      </c>
      <c r="D154" s="786" t="s">
        <v>72</v>
      </c>
      <c r="E154" s="848" t="s">
        <v>75</v>
      </c>
      <c r="F154" s="467" t="s">
        <v>274</v>
      </c>
      <c r="G154" s="469">
        <v>9.99</v>
      </c>
      <c r="H154" s="469">
        <v>0</v>
      </c>
      <c r="I154" s="690">
        <v>11.3</v>
      </c>
      <c r="J154" s="692">
        <v>147</v>
      </c>
      <c r="K154" s="644">
        <f t="shared" si="15"/>
        <v>7.6870748299319738E-2</v>
      </c>
      <c r="L154" s="652">
        <f t="shared" si="16"/>
        <v>41.80731917164745</v>
      </c>
      <c r="M154" s="691">
        <v>46.2</v>
      </c>
      <c r="N154" s="644">
        <f t="shared" si="17"/>
        <v>4.6246246246246248</v>
      </c>
      <c r="O154" s="923">
        <f t="shared" si="18"/>
        <v>8.9016044598644317E-2</v>
      </c>
      <c r="P154" s="647">
        <f t="shared" si="20"/>
        <v>29.970000000000002</v>
      </c>
      <c r="Q154" s="849" t="str">
        <f t="shared" si="19"/>
        <v>13s/22s/R4s/41s(N4,R1/N2,R2)</v>
      </c>
      <c r="R154" s="538"/>
      <c r="W154" s="534"/>
      <c r="X154" s="538"/>
      <c r="Y154" s="538"/>
      <c r="Z154" s="538"/>
      <c r="AA154" s="537"/>
      <c r="AB154" s="537"/>
      <c r="AC154" s="537"/>
      <c r="AD154" s="537"/>
      <c r="AE154" s="537"/>
      <c r="AF154" s="537"/>
      <c r="AG154" s="537"/>
      <c r="AH154" s="537"/>
      <c r="AI154" s="537"/>
    </row>
    <row r="155" spans="1:35" ht="15.75">
      <c r="A155" s="529"/>
      <c r="B155" s="796">
        <v>154</v>
      </c>
      <c r="C155" s="795" t="s">
        <v>179</v>
      </c>
      <c r="D155" s="812"/>
      <c r="E155" s="850" t="s">
        <v>76</v>
      </c>
      <c r="F155" s="467" t="s">
        <v>275</v>
      </c>
      <c r="G155" s="469">
        <v>5.39</v>
      </c>
      <c r="H155" s="469">
        <v>1</v>
      </c>
      <c r="I155" s="688">
        <v>11.3</v>
      </c>
      <c r="J155" s="693">
        <v>147</v>
      </c>
      <c r="K155" s="648">
        <f t="shared" si="15"/>
        <v>7.6870748299319738E-2</v>
      </c>
      <c r="L155" s="653">
        <f t="shared" si="16"/>
        <v>34.702750650632872</v>
      </c>
      <c r="M155" s="689">
        <v>46.2</v>
      </c>
      <c r="N155" s="648">
        <f t="shared" si="17"/>
        <v>8.3858998144712444</v>
      </c>
      <c r="O155" s="923">
        <f t="shared" si="18"/>
        <v>2.8711477639831173E-10</v>
      </c>
      <c r="P155" s="651">
        <f t="shared" si="20"/>
        <v>16.200891950753821</v>
      </c>
      <c r="Q155" s="851" t="str">
        <f t="shared" si="19"/>
        <v>13s(N2,R1)</v>
      </c>
      <c r="R155" s="538"/>
      <c r="W155" s="534"/>
      <c r="X155" s="538"/>
      <c r="Y155" s="538"/>
      <c r="Z155" s="538"/>
      <c r="AA155" s="537"/>
      <c r="AB155" s="537"/>
      <c r="AC155" s="537"/>
      <c r="AD155" s="537"/>
      <c r="AE155" s="537"/>
      <c r="AF155" s="537"/>
      <c r="AG155" s="537"/>
      <c r="AH155" s="537"/>
      <c r="AI155" s="537"/>
    </row>
    <row r="156" spans="1:35" ht="15.75">
      <c r="B156" s="788">
        <v>155</v>
      </c>
      <c r="C156" s="787" t="s">
        <v>179</v>
      </c>
      <c r="D156" s="786" t="s">
        <v>73</v>
      </c>
      <c r="E156" s="848" t="s">
        <v>75</v>
      </c>
      <c r="F156" s="467" t="s">
        <v>278</v>
      </c>
      <c r="G156" s="469">
        <v>7.86</v>
      </c>
      <c r="H156" s="469">
        <v>3</v>
      </c>
      <c r="I156" s="690">
        <v>11.3</v>
      </c>
      <c r="J156" s="692">
        <v>147</v>
      </c>
      <c r="K156" s="644">
        <f t="shared" si="15"/>
        <v>7.6870748299319738E-2</v>
      </c>
      <c r="L156" s="652">
        <f t="shared" si="16"/>
        <v>38.154067027251507</v>
      </c>
      <c r="M156" s="691">
        <v>46.2</v>
      </c>
      <c r="N156" s="644">
        <f t="shared" si="17"/>
        <v>5.4961832061068705</v>
      </c>
      <c r="O156" s="916">
        <f t="shared" si="18"/>
        <v>3.2185962142827762E-3</v>
      </c>
      <c r="P156" s="647">
        <f t="shared" si="20"/>
        <v>23.77007362209886</v>
      </c>
      <c r="Q156" s="849" t="str">
        <f t="shared" si="19"/>
        <v>13s/22s/R4s(N2,R1)</v>
      </c>
      <c r="R156" s="538"/>
      <c r="W156" s="534"/>
      <c r="X156" s="538"/>
      <c r="Y156" s="538"/>
      <c r="Z156" s="538"/>
      <c r="AA156" s="537"/>
      <c r="AB156" s="537"/>
      <c r="AC156" s="537"/>
      <c r="AD156" s="537"/>
      <c r="AE156" s="537"/>
      <c r="AF156" s="537"/>
      <c r="AG156" s="537"/>
      <c r="AH156" s="537"/>
      <c r="AI156" s="537"/>
    </row>
    <row r="157" spans="1:35" ht="15.75">
      <c r="B157" s="796">
        <v>156</v>
      </c>
      <c r="C157" s="795" t="s">
        <v>179</v>
      </c>
      <c r="D157" s="794"/>
      <c r="E157" s="850" t="s">
        <v>76</v>
      </c>
      <c r="F157" s="467" t="s">
        <v>274</v>
      </c>
      <c r="G157" s="469">
        <v>4.93</v>
      </c>
      <c r="H157" s="469">
        <v>1</v>
      </c>
      <c r="I157" s="688">
        <v>11.3</v>
      </c>
      <c r="J157" s="693">
        <v>147</v>
      </c>
      <c r="K157" s="648">
        <f t="shared" si="15"/>
        <v>7.6870748299319738E-2</v>
      </c>
      <c r="L157" s="653">
        <f t="shared" si="16"/>
        <v>34.173194402630848</v>
      </c>
      <c r="M157" s="689">
        <v>46.2</v>
      </c>
      <c r="N157" s="648">
        <f t="shared" si="17"/>
        <v>9.1683569979716033</v>
      </c>
      <c r="O157" s="917">
        <f t="shared" si="18"/>
        <v>8.659739592076221E-13</v>
      </c>
      <c r="P157" s="651">
        <f t="shared" si="20"/>
        <v>14.823768076976918</v>
      </c>
      <c r="Q157" s="851" t="str">
        <f t="shared" si="19"/>
        <v>13s(N2,R1)</v>
      </c>
      <c r="R157" s="538"/>
      <c r="W157" s="534"/>
      <c r="X157" s="538"/>
      <c r="Y157" s="538"/>
      <c r="Z157" s="538"/>
      <c r="AA157" s="537"/>
      <c r="AB157" s="537"/>
      <c r="AC157" s="537"/>
      <c r="AD157" s="537"/>
      <c r="AE157" s="537"/>
      <c r="AF157" s="537"/>
      <c r="AG157" s="537"/>
      <c r="AH157" s="537"/>
      <c r="AI157" s="537"/>
    </row>
    <row r="158" spans="1:35" ht="15.75">
      <c r="B158" s="788">
        <v>157</v>
      </c>
      <c r="C158" s="854" t="s">
        <v>179</v>
      </c>
      <c r="D158" s="786" t="s">
        <v>74</v>
      </c>
      <c r="E158" s="848" t="s">
        <v>75</v>
      </c>
      <c r="F158" s="467" t="s">
        <v>278</v>
      </c>
      <c r="G158" s="469">
        <v>8.4700000000000006</v>
      </c>
      <c r="H158" s="469">
        <v>3</v>
      </c>
      <c r="I158" s="690">
        <v>11.3</v>
      </c>
      <c r="J158" s="692">
        <v>147</v>
      </c>
      <c r="K158" s="644">
        <f t="shared" si="15"/>
        <v>7.6870748299319738E-2</v>
      </c>
      <c r="L158" s="652">
        <f t="shared" si="16"/>
        <v>39.144188468788066</v>
      </c>
      <c r="M158" s="691">
        <v>46.2</v>
      </c>
      <c r="N158" s="644">
        <f t="shared" si="17"/>
        <v>5.1003541912632819</v>
      </c>
      <c r="O158" s="916">
        <f t="shared" si="18"/>
        <v>1.5889199796270681E-2</v>
      </c>
      <c r="P158" s="647">
        <f t="shared" si="20"/>
        <v>25.586482759457191</v>
      </c>
      <c r="Q158" s="849" t="str">
        <f t="shared" si="19"/>
        <v>13s/22s/R4s(N2,R1)</v>
      </c>
      <c r="R158" s="538"/>
      <c r="W158" s="534"/>
      <c r="X158" s="538"/>
      <c r="Y158" s="538"/>
      <c r="Z158" s="538"/>
      <c r="AA158" s="537"/>
      <c r="AB158" s="537"/>
      <c r="AC158" s="537"/>
      <c r="AD158" s="537"/>
      <c r="AE158" s="537"/>
      <c r="AF158" s="537"/>
      <c r="AG158" s="537"/>
      <c r="AH158" s="537"/>
      <c r="AI158" s="537"/>
    </row>
    <row r="159" spans="1:35" ht="15.75">
      <c r="B159" s="796">
        <v>158</v>
      </c>
      <c r="C159" s="795" t="s">
        <v>179</v>
      </c>
      <c r="D159" s="812"/>
      <c r="E159" s="850" t="s">
        <v>76</v>
      </c>
      <c r="F159" s="467" t="s">
        <v>275</v>
      </c>
      <c r="G159" s="469">
        <v>5.99</v>
      </c>
      <c r="H159" s="469">
        <v>1</v>
      </c>
      <c r="I159" s="685">
        <v>11.3</v>
      </c>
      <c r="J159" s="694">
        <v>147</v>
      </c>
      <c r="K159" s="678">
        <f t="shared" si="15"/>
        <v>7.6870748299319738E-2</v>
      </c>
      <c r="L159" s="679">
        <f t="shared" si="16"/>
        <v>35.450554189180174</v>
      </c>
      <c r="M159" s="687">
        <v>46.2</v>
      </c>
      <c r="N159" s="678">
        <f t="shared" si="17"/>
        <v>7.5459098497495827</v>
      </c>
      <c r="O159" s="917">
        <f t="shared" si="18"/>
        <v>7.4284578488459374E-8</v>
      </c>
      <c r="P159" s="673">
        <f t="shared" si="20"/>
        <v>17.997802643656254</v>
      </c>
      <c r="Q159" s="856" t="str">
        <f t="shared" si="19"/>
        <v>13s(N2,R1)</v>
      </c>
      <c r="R159" s="538"/>
      <c r="W159" s="534"/>
      <c r="X159" s="538"/>
      <c r="Y159" s="538"/>
      <c r="Z159" s="538"/>
      <c r="AA159" s="537"/>
      <c r="AB159" s="537"/>
      <c r="AC159" s="537"/>
      <c r="AD159" s="537"/>
      <c r="AE159" s="537"/>
      <c r="AF159" s="537"/>
      <c r="AG159" s="537"/>
      <c r="AH159" s="537"/>
      <c r="AI159" s="537"/>
    </row>
    <row r="160" spans="1:35" ht="15.75">
      <c r="B160" s="788">
        <v>159</v>
      </c>
      <c r="C160" s="787" t="s">
        <v>180</v>
      </c>
      <c r="D160" s="786" t="s">
        <v>72</v>
      </c>
      <c r="E160" s="848" t="s">
        <v>75</v>
      </c>
      <c r="F160" s="467" t="s">
        <v>287</v>
      </c>
      <c r="G160" s="469">
        <v>8.11</v>
      </c>
      <c r="H160" s="469">
        <v>1</v>
      </c>
      <c r="I160" s="690">
        <v>8.5</v>
      </c>
      <c r="J160" s="556">
        <v>82</v>
      </c>
      <c r="K160" s="644">
        <f t="shared" si="15"/>
        <v>0.10365853658536585</v>
      </c>
      <c r="L160" s="652">
        <f t="shared" si="16"/>
        <v>32.564572755066202</v>
      </c>
      <c r="M160" s="691">
        <v>27.6</v>
      </c>
      <c r="N160" s="644">
        <f t="shared" si="17"/>
        <v>3.2799013563501855</v>
      </c>
      <c r="O160" s="916">
        <f t="shared" si="18"/>
        <v>3.7546052847670763</v>
      </c>
      <c r="P160" s="647">
        <f t="shared" si="20"/>
        <v>24.350542088421768</v>
      </c>
      <c r="Q160" s="849" t="str">
        <f t="shared" si="19"/>
        <v>13s/22s/R4s/41s/8x(N4R2/N2R4)</v>
      </c>
      <c r="R160" s="538"/>
      <c r="W160" s="534"/>
      <c r="X160" s="538"/>
      <c r="Y160" s="538"/>
      <c r="Z160" s="538"/>
      <c r="AA160" s="537"/>
      <c r="AB160" s="537"/>
      <c r="AC160" s="537"/>
      <c r="AD160" s="537"/>
      <c r="AE160" s="537"/>
      <c r="AF160" s="537"/>
      <c r="AG160" s="537"/>
      <c r="AH160" s="537"/>
      <c r="AI160" s="537"/>
    </row>
    <row r="161" spans="2:35" ht="15.75">
      <c r="B161" s="796">
        <v>160</v>
      </c>
      <c r="C161" s="795" t="s">
        <v>180</v>
      </c>
      <c r="D161" s="794"/>
      <c r="E161" s="850" t="s">
        <v>76</v>
      </c>
      <c r="F161" s="467" t="s">
        <v>275</v>
      </c>
      <c r="G161" s="469">
        <v>6.98</v>
      </c>
      <c r="H161" s="469">
        <v>1</v>
      </c>
      <c r="I161" s="688">
        <v>8.5</v>
      </c>
      <c r="J161" s="562">
        <v>82</v>
      </c>
      <c r="K161" s="648">
        <f t="shared" si="15"/>
        <v>0.10365853658536585</v>
      </c>
      <c r="L161" s="653">
        <f t="shared" si="16"/>
        <v>30.48671476692758</v>
      </c>
      <c r="M161" s="689">
        <v>27.6</v>
      </c>
      <c r="N161" s="648">
        <f t="shared" si="17"/>
        <v>3.8108882521489971</v>
      </c>
      <c r="O161" s="917">
        <f t="shared" si="18"/>
        <v>1.0419514062242063</v>
      </c>
      <c r="P161" s="651">
        <f t="shared" si="20"/>
        <v>20.963864147623166</v>
      </c>
      <c r="Q161" s="851" t="str">
        <f t="shared" si="19"/>
        <v>13s/22s/R4s/41s/8x(N4R2/N2R4)</v>
      </c>
      <c r="R161" s="538"/>
      <c r="W161" s="534"/>
      <c r="X161" s="538"/>
      <c r="Y161" s="538"/>
      <c r="Z161" s="538"/>
      <c r="AA161" s="537"/>
      <c r="AB161" s="537"/>
      <c r="AC161" s="537"/>
      <c r="AD161" s="537"/>
      <c r="AE161" s="537"/>
      <c r="AF161" s="537"/>
      <c r="AG161" s="537"/>
      <c r="AH161" s="537"/>
      <c r="AI161" s="537"/>
    </row>
    <row r="162" spans="2:35" ht="15.75">
      <c r="B162" s="788">
        <v>161</v>
      </c>
      <c r="C162" s="854" t="s">
        <v>180</v>
      </c>
      <c r="D162" s="786" t="s">
        <v>73</v>
      </c>
      <c r="E162" s="848" t="s">
        <v>75</v>
      </c>
      <c r="F162" s="467" t="s">
        <v>278</v>
      </c>
      <c r="G162" s="469">
        <v>7.44</v>
      </c>
      <c r="H162" s="469">
        <v>3</v>
      </c>
      <c r="I162" s="690">
        <v>8.5</v>
      </c>
      <c r="J162" s="556">
        <v>82</v>
      </c>
      <c r="K162" s="644">
        <f t="shared" si="15"/>
        <v>0.10365853658536585</v>
      </c>
      <c r="L162" s="652">
        <f t="shared" si="16"/>
        <v>31.311403346384846</v>
      </c>
      <c r="M162" s="691">
        <v>27.6</v>
      </c>
      <c r="N162" s="644">
        <f t="shared" si="17"/>
        <v>3.306451612903226</v>
      </c>
      <c r="O162" s="916">
        <f t="shared" si="18"/>
        <v>3.542391289051205</v>
      </c>
      <c r="P162" s="647">
        <f t="shared" si="20"/>
        <v>22.520710468366669</v>
      </c>
      <c r="Q162" s="849" t="str">
        <f t="shared" si="19"/>
        <v>13s/22s/R4s/41s/8x(N4R2/N2R4)</v>
      </c>
      <c r="R162" s="538"/>
      <c r="W162" s="534"/>
      <c r="X162" s="538"/>
      <c r="Y162" s="538"/>
      <c r="Z162" s="538"/>
      <c r="AA162" s="537"/>
      <c r="AB162" s="537"/>
      <c r="AC162" s="537"/>
      <c r="AD162" s="537"/>
      <c r="AE162" s="537"/>
      <c r="AF162" s="537"/>
      <c r="AG162" s="537"/>
      <c r="AH162" s="537"/>
      <c r="AI162" s="537"/>
    </row>
    <row r="163" spans="2:35" ht="15.75">
      <c r="B163" s="796">
        <v>162</v>
      </c>
      <c r="C163" s="795" t="s">
        <v>180</v>
      </c>
      <c r="D163" s="794"/>
      <c r="E163" s="850" t="s">
        <v>76</v>
      </c>
      <c r="F163" s="467" t="s">
        <v>274</v>
      </c>
      <c r="G163" s="469">
        <v>5.18</v>
      </c>
      <c r="H163" s="469">
        <v>3</v>
      </c>
      <c r="I163" s="685">
        <v>8.5</v>
      </c>
      <c r="J163" s="686">
        <v>82</v>
      </c>
      <c r="K163" s="678">
        <f t="shared" si="15"/>
        <v>0.10365853658536585</v>
      </c>
      <c r="L163" s="679">
        <f t="shared" si="16"/>
        <v>27.591119869987157</v>
      </c>
      <c r="M163" s="687">
        <v>27.6</v>
      </c>
      <c r="N163" s="678">
        <f t="shared" si="17"/>
        <v>4.7490347490347498</v>
      </c>
      <c r="O163" s="917">
        <f t="shared" si="18"/>
        <v>5.7898665793143518E-2</v>
      </c>
      <c r="P163" s="651">
        <f t="shared" si="20"/>
        <v>15.826926423029835</v>
      </c>
      <c r="Q163" s="851" t="str">
        <f t="shared" si="19"/>
        <v>13s/22s/R4s/41s(N4,R1/N2,R2)</v>
      </c>
      <c r="R163" s="538"/>
      <c r="W163" s="534"/>
      <c r="X163" s="538"/>
      <c r="Y163" s="538"/>
      <c r="Z163" s="538"/>
      <c r="AA163" s="537"/>
      <c r="AB163" s="537"/>
      <c r="AC163" s="537"/>
      <c r="AD163" s="537"/>
      <c r="AE163" s="537"/>
      <c r="AF163" s="537"/>
      <c r="AG163" s="537"/>
      <c r="AH163" s="537"/>
      <c r="AI163" s="537"/>
    </row>
    <row r="164" spans="2:35" ht="15.75">
      <c r="B164" s="788">
        <v>163</v>
      </c>
      <c r="C164" s="787" t="s">
        <v>181</v>
      </c>
      <c r="D164" s="786" t="s">
        <v>73</v>
      </c>
      <c r="E164" s="848" t="s">
        <v>75</v>
      </c>
      <c r="F164" s="467" t="s">
        <v>278</v>
      </c>
      <c r="G164" s="469">
        <v>6.24</v>
      </c>
      <c r="H164" s="469">
        <v>7.0000000000000009</v>
      </c>
      <c r="I164" s="950"/>
      <c r="J164" s="951"/>
      <c r="K164" s="951"/>
      <c r="L164" s="951"/>
      <c r="M164" s="951"/>
      <c r="N164" s="951"/>
      <c r="O164" s="952"/>
      <c r="P164" s="647">
        <f t="shared" si="20"/>
        <v>19.985955068497478</v>
      </c>
      <c r="Q164" s="878"/>
      <c r="R164" s="538"/>
      <c r="S164" s="537"/>
      <c r="T164" s="537"/>
      <c r="U164" s="537"/>
      <c r="V164" s="537"/>
      <c r="W164" s="534"/>
      <c r="X164" s="538"/>
      <c r="Y164" s="538"/>
      <c r="Z164" s="538"/>
      <c r="AA164" s="537"/>
      <c r="AB164" s="537"/>
      <c r="AC164" s="537"/>
      <c r="AD164" s="537"/>
      <c r="AE164" s="537"/>
      <c r="AF164" s="537"/>
      <c r="AG164" s="537"/>
      <c r="AH164" s="537"/>
      <c r="AI164" s="537"/>
    </row>
    <row r="165" spans="2:35" ht="15.75">
      <c r="B165" s="796">
        <v>164</v>
      </c>
      <c r="C165" s="795" t="s">
        <v>181</v>
      </c>
      <c r="D165" s="794"/>
      <c r="E165" s="850" t="s">
        <v>76</v>
      </c>
      <c r="F165" s="467" t="s">
        <v>274</v>
      </c>
      <c r="G165" s="469">
        <v>3.02</v>
      </c>
      <c r="H165" s="469">
        <v>2</v>
      </c>
      <c r="I165" s="936" t="s">
        <v>39</v>
      </c>
      <c r="J165" s="937"/>
      <c r="K165" s="937"/>
      <c r="L165" s="937"/>
      <c r="M165" s="937"/>
      <c r="N165" s="937"/>
      <c r="O165" s="938"/>
      <c r="P165" s="651">
        <f t="shared" si="20"/>
        <v>9.278124810542268</v>
      </c>
      <c r="Q165" s="879" t="s">
        <v>39</v>
      </c>
      <c r="R165" s="538"/>
      <c r="S165" s="537"/>
      <c r="T165" s="537"/>
      <c r="U165" s="537"/>
      <c r="V165" s="537"/>
      <c r="W165" s="534"/>
      <c r="X165" s="538"/>
      <c r="Y165" s="538"/>
      <c r="Z165" s="538"/>
      <c r="AA165" s="537"/>
      <c r="AB165" s="537"/>
      <c r="AC165" s="537"/>
      <c r="AD165" s="537"/>
      <c r="AE165" s="537"/>
      <c r="AF165" s="537"/>
      <c r="AG165" s="537"/>
      <c r="AH165" s="537"/>
      <c r="AI165" s="537"/>
    </row>
    <row r="166" spans="2:35" ht="15.75">
      <c r="B166" s="788">
        <v>165</v>
      </c>
      <c r="C166" s="787" t="s">
        <v>182</v>
      </c>
      <c r="D166" s="786" t="s">
        <v>72</v>
      </c>
      <c r="E166" s="848" t="s">
        <v>70</v>
      </c>
      <c r="F166" s="467" t="s">
        <v>274</v>
      </c>
      <c r="G166" s="469">
        <v>5.04</v>
      </c>
      <c r="H166" s="469">
        <v>3</v>
      </c>
      <c r="I166" s="685">
        <v>14</v>
      </c>
      <c r="J166" s="686">
        <v>39</v>
      </c>
      <c r="K166" s="678">
        <f t="shared" ref="K166:K185" si="21">I166/J166</f>
        <v>0.35897435897435898</v>
      </c>
      <c r="L166" s="679">
        <f t="shared" ref="L166:L185" si="22">SQRT(POWER(G166,2)+POWER(I166,2))*1.96*SQRT(2)</f>
        <v>41.244063489428392</v>
      </c>
      <c r="M166" s="687">
        <v>21.9</v>
      </c>
      <c r="N166" s="678">
        <f t="shared" ref="N166:N185" si="23">(M166-H166)/G166</f>
        <v>3.7499999999999996</v>
      </c>
      <c r="O166" s="916">
        <f t="shared" ref="O166:O185" si="24" xml:space="preserve"> ((1-NORMSDIST(N166-1.5))*1000000)/10000</f>
        <v>1.2224472655044671</v>
      </c>
      <c r="P166" s="647">
        <f t="shared" si="20"/>
        <v>15.414746186687603</v>
      </c>
      <c r="Q166" s="856" t="str">
        <f t="shared" ref="Q166:Q185" si="25">IF(N166&gt;=6,"13s(N2,R1)",(IF(N166&gt;=6,"13s(N2,R1)",IF(N166&gt;=5,"13s/22s/R4s(N2,R1)",IF(N166&gt;=4,"13s/22s/R4s/41s(N4,R1/N2,R2)",IF(N166&gt;=3,"13s/22s/R4s/41s/8x(N4R2/N2R4)",IF(N166&gt;=2,"13s/22s/R4s/41s/10x(N5R2/N2R5)","Unaceptable")))))))</f>
        <v>13s/22s/R4s/41s/8x(N4R2/N2R4)</v>
      </c>
      <c r="R166" s="538"/>
      <c r="S166" s="537"/>
      <c r="T166" s="537"/>
      <c r="U166" s="537"/>
      <c r="V166" s="537"/>
      <c r="W166" s="534"/>
      <c r="X166" s="538"/>
      <c r="Y166" s="538"/>
      <c r="Z166" s="538"/>
      <c r="AA166" s="537"/>
      <c r="AB166" s="537"/>
      <c r="AC166" s="537"/>
      <c r="AD166" s="537"/>
      <c r="AE166" s="537"/>
      <c r="AF166" s="537"/>
      <c r="AG166" s="537"/>
      <c r="AH166" s="537"/>
      <c r="AI166" s="537"/>
    </row>
    <row r="167" spans="2:35" ht="15.75">
      <c r="B167" s="796">
        <v>166</v>
      </c>
      <c r="C167" s="795" t="s">
        <v>182</v>
      </c>
      <c r="D167" s="794"/>
      <c r="E167" s="850" t="s">
        <v>71</v>
      </c>
      <c r="F167" s="467" t="s">
        <v>275</v>
      </c>
      <c r="G167" s="469">
        <v>5.04</v>
      </c>
      <c r="H167" s="469">
        <v>4</v>
      </c>
      <c r="I167" s="688">
        <v>14</v>
      </c>
      <c r="J167" s="562">
        <v>39</v>
      </c>
      <c r="K167" s="648">
        <f t="shared" si="21"/>
        <v>0.35897435897435898</v>
      </c>
      <c r="L167" s="653">
        <f t="shared" si="22"/>
        <v>41.244063489428392</v>
      </c>
      <c r="M167" s="689">
        <v>21.9</v>
      </c>
      <c r="N167" s="648">
        <f t="shared" si="23"/>
        <v>3.5515873015873014</v>
      </c>
      <c r="O167" s="917">
        <f t="shared" si="24"/>
        <v>2.0104893659141254</v>
      </c>
      <c r="P167" s="651">
        <f t="shared" si="20"/>
        <v>15.640153451932626</v>
      </c>
      <c r="Q167" s="851" t="str">
        <f t="shared" si="25"/>
        <v>13s/22s/R4s/41s/8x(N4R2/N2R4)</v>
      </c>
      <c r="R167" s="538"/>
      <c r="S167" s="537"/>
      <c r="T167" s="537"/>
      <c r="U167" s="537"/>
      <c r="V167" s="537"/>
      <c r="W167" s="534"/>
      <c r="X167" s="538"/>
      <c r="Y167" s="538"/>
      <c r="Z167" s="538"/>
      <c r="AA167" s="537"/>
      <c r="AB167" s="537"/>
      <c r="AC167" s="537"/>
      <c r="AD167" s="537"/>
      <c r="AE167" s="537"/>
      <c r="AF167" s="537"/>
      <c r="AG167" s="537"/>
      <c r="AH167" s="537"/>
      <c r="AI167" s="537"/>
    </row>
    <row r="168" spans="2:35" ht="15.75">
      <c r="B168" s="788">
        <v>167</v>
      </c>
      <c r="C168" s="787" t="s">
        <v>182</v>
      </c>
      <c r="D168" s="786" t="s">
        <v>73</v>
      </c>
      <c r="E168" s="848" t="s">
        <v>70</v>
      </c>
      <c r="F168" s="467" t="s">
        <v>275</v>
      </c>
      <c r="G168" s="469">
        <v>4.6100000000000003</v>
      </c>
      <c r="H168" s="469">
        <v>0</v>
      </c>
      <c r="I168" s="685">
        <v>14</v>
      </c>
      <c r="J168" s="686">
        <v>39</v>
      </c>
      <c r="K168" s="678">
        <f t="shared" si="21"/>
        <v>0.35897435897435898</v>
      </c>
      <c r="L168" s="679">
        <f t="shared" si="22"/>
        <v>40.855738088058089</v>
      </c>
      <c r="M168" s="687">
        <v>21.9</v>
      </c>
      <c r="N168" s="678">
        <f t="shared" si="23"/>
        <v>4.7505422993492399</v>
      </c>
      <c r="O168" s="916">
        <f t="shared" si="24"/>
        <v>5.7592566010389319E-2</v>
      </c>
      <c r="P168" s="647">
        <f t="shared" si="20"/>
        <v>13.830000000000002</v>
      </c>
      <c r="Q168" s="849" t="str">
        <f t="shared" si="25"/>
        <v>13s/22s/R4s/41s(N4,R1/N2,R2)</v>
      </c>
      <c r="R168" s="538"/>
      <c r="S168" s="537"/>
      <c r="T168" s="537"/>
      <c r="U168" s="537"/>
      <c r="V168" s="537"/>
      <c r="W168" s="534"/>
      <c r="X168" s="538"/>
      <c r="Y168" s="538"/>
      <c r="Z168" s="538"/>
      <c r="AA168" s="537"/>
      <c r="AB168" s="537"/>
      <c r="AC168" s="537"/>
      <c r="AD168" s="537"/>
      <c r="AE168" s="537"/>
      <c r="AF168" s="537"/>
      <c r="AG168" s="537"/>
      <c r="AH168" s="537"/>
      <c r="AI168" s="537"/>
    </row>
    <row r="169" spans="2:35" ht="15.75">
      <c r="B169" s="796">
        <v>168</v>
      </c>
      <c r="C169" s="795" t="s">
        <v>182</v>
      </c>
      <c r="D169" s="794"/>
      <c r="E169" s="850" t="s">
        <v>71</v>
      </c>
      <c r="F169" s="467" t="s">
        <v>275</v>
      </c>
      <c r="G169" s="469">
        <v>4.51</v>
      </c>
      <c r="H169" s="469">
        <v>1</v>
      </c>
      <c r="I169" s="688">
        <v>14</v>
      </c>
      <c r="J169" s="562">
        <v>39</v>
      </c>
      <c r="K169" s="648">
        <f t="shared" si="21"/>
        <v>0.35897435897435898</v>
      </c>
      <c r="L169" s="653">
        <f t="shared" si="22"/>
        <v>40.769893994466067</v>
      </c>
      <c r="M169" s="689">
        <v>21.9</v>
      </c>
      <c r="N169" s="648">
        <f t="shared" si="23"/>
        <v>4.6341463414634143</v>
      </c>
      <c r="O169" s="917">
        <f t="shared" si="24"/>
        <v>8.6177438017609465E-2</v>
      </c>
      <c r="P169" s="651">
        <f t="shared" si="20"/>
        <v>13.566904584318415</v>
      </c>
      <c r="Q169" s="851" t="str">
        <f>IF(N169&gt;=6,"13s(N2,R1)",(IF(N169&gt;=6,"13s(N2,R1)",IF(N169&gt;=5,"13s/22s/R4s(N2,R1)",IF(N169&gt;=4,"13s/22s/R4s/41s(N4,R1/N2,R2)",IF(N169&gt;=3,"13s/22s/R4s/41s/8x(N4R2/N2R4)",IF(N169&gt;=2,"13s/22s/R4s/41s/10x(N5R2/N2R5)","Unaceptable")))))))</f>
        <v>13s/22s/R4s/41s(N4,R1/N2,R2)</v>
      </c>
      <c r="R169" s="538"/>
      <c r="S169" s="537"/>
      <c r="T169" s="537"/>
      <c r="U169" s="537"/>
      <c r="V169" s="537"/>
      <c r="W169" s="534"/>
      <c r="X169" s="538"/>
      <c r="Y169" s="538"/>
      <c r="Z169" s="538"/>
      <c r="AA169" s="537"/>
      <c r="AB169" s="537"/>
      <c r="AC169" s="537"/>
      <c r="AD169" s="537"/>
      <c r="AE169" s="537"/>
      <c r="AF169" s="537"/>
      <c r="AG169" s="537"/>
      <c r="AH169" s="537"/>
      <c r="AI169" s="537"/>
    </row>
    <row r="170" spans="2:35" ht="15.75">
      <c r="B170" s="880">
        <v>169</v>
      </c>
      <c r="C170" s="820" t="s">
        <v>183</v>
      </c>
      <c r="D170" s="819" t="s">
        <v>77</v>
      </c>
      <c r="E170" s="837" t="s">
        <v>70</v>
      </c>
      <c r="F170" s="476" t="s">
        <v>274</v>
      </c>
      <c r="G170" s="477">
        <v>3.22</v>
      </c>
      <c r="H170" s="477">
        <v>0</v>
      </c>
      <c r="I170" s="695">
        <v>23</v>
      </c>
      <c r="J170" s="696">
        <v>35</v>
      </c>
      <c r="K170" s="605">
        <f t="shared" si="21"/>
        <v>0.65714285714285714</v>
      </c>
      <c r="L170" s="697">
        <f t="shared" si="22"/>
        <v>64.374492548524216</v>
      </c>
      <c r="M170" s="597">
        <v>20</v>
      </c>
      <c r="N170" s="605">
        <f t="shared" si="23"/>
        <v>6.2111801242236018</v>
      </c>
      <c r="O170" s="916">
        <f t="shared" si="24"/>
        <v>1.2314322310746917E-4</v>
      </c>
      <c r="P170" s="608">
        <f t="shared" si="20"/>
        <v>9.66</v>
      </c>
      <c r="Q170" s="853" t="str">
        <f t="shared" si="25"/>
        <v>13s(N2,R1)</v>
      </c>
      <c r="R170" s="538"/>
      <c r="S170" s="537"/>
      <c r="T170" s="537"/>
      <c r="U170" s="537"/>
      <c r="V170" s="537"/>
      <c r="W170" s="534"/>
      <c r="X170" s="538"/>
      <c r="Y170" s="538"/>
      <c r="Z170" s="538"/>
      <c r="AA170" s="537"/>
      <c r="AB170" s="537"/>
      <c r="AC170" s="537"/>
      <c r="AD170" s="537"/>
      <c r="AE170" s="537"/>
      <c r="AF170" s="537"/>
      <c r="AG170" s="537"/>
      <c r="AH170" s="537"/>
      <c r="AI170" s="537"/>
    </row>
    <row r="171" spans="2:35" ht="15.75">
      <c r="B171" s="869">
        <v>170</v>
      </c>
      <c r="C171" s="828" t="s">
        <v>183</v>
      </c>
      <c r="D171" s="831"/>
      <c r="E171" s="846" t="s">
        <v>71</v>
      </c>
      <c r="F171" s="476" t="s">
        <v>275</v>
      </c>
      <c r="G171" s="477">
        <v>2.69</v>
      </c>
      <c r="H171" s="477">
        <v>0</v>
      </c>
      <c r="I171" s="698">
        <v>23</v>
      </c>
      <c r="J171" s="699">
        <v>35</v>
      </c>
      <c r="K171" s="611">
        <f t="shared" si="21"/>
        <v>0.65714285714285714</v>
      </c>
      <c r="L171" s="700">
        <f t="shared" si="22"/>
        <v>64.187297836254174</v>
      </c>
      <c r="M171" s="598">
        <v>20</v>
      </c>
      <c r="N171" s="611">
        <f t="shared" si="23"/>
        <v>7.4349442379182156</v>
      </c>
      <c r="O171" s="917">
        <f t="shared" si="24"/>
        <v>1.4697268957419851E-7</v>
      </c>
      <c r="P171" s="614">
        <f t="shared" si="20"/>
        <v>8.07</v>
      </c>
      <c r="Q171" s="847" t="str">
        <f t="shared" si="25"/>
        <v>13s(N2,R1)</v>
      </c>
      <c r="R171" s="538"/>
      <c r="S171" s="537"/>
      <c r="T171" s="537"/>
      <c r="U171" s="537"/>
      <c r="V171" s="537"/>
      <c r="W171" s="534"/>
      <c r="X171" s="538"/>
      <c r="Y171" s="538"/>
      <c r="Z171" s="538"/>
      <c r="AA171" s="537"/>
      <c r="AB171" s="537"/>
      <c r="AC171" s="537"/>
      <c r="AD171" s="537"/>
      <c r="AE171" s="537"/>
      <c r="AF171" s="537"/>
      <c r="AG171" s="537"/>
      <c r="AH171" s="537"/>
      <c r="AI171" s="537"/>
    </row>
    <row r="172" spans="2:35" ht="15.75">
      <c r="B172" s="880">
        <v>171</v>
      </c>
      <c r="C172" s="820" t="s">
        <v>183</v>
      </c>
      <c r="D172" s="819" t="s">
        <v>78</v>
      </c>
      <c r="E172" s="837" t="s">
        <v>70</v>
      </c>
      <c r="F172" s="476" t="s">
        <v>275</v>
      </c>
      <c r="G172" s="477">
        <v>3.39</v>
      </c>
      <c r="H172" s="477">
        <v>0</v>
      </c>
      <c r="I172" s="695">
        <v>23</v>
      </c>
      <c r="J172" s="696">
        <v>35</v>
      </c>
      <c r="K172" s="605">
        <f t="shared" si="21"/>
        <v>0.65714285714285714</v>
      </c>
      <c r="L172" s="697">
        <f t="shared" si="22"/>
        <v>64.441515366415771</v>
      </c>
      <c r="M172" s="592">
        <v>20</v>
      </c>
      <c r="N172" s="605">
        <f t="shared" si="23"/>
        <v>5.8997050147492622</v>
      </c>
      <c r="O172" s="916">
        <f t="shared" si="24"/>
        <v>5.4199063627136113E-4</v>
      </c>
      <c r="P172" s="608">
        <f t="shared" si="20"/>
        <v>10.17</v>
      </c>
      <c r="Q172" s="853" t="str">
        <f t="shared" si="25"/>
        <v>13s/22s/R4s(N2,R1)</v>
      </c>
      <c r="R172" s="538"/>
      <c r="S172" s="537"/>
      <c r="T172" s="537"/>
      <c r="U172" s="537"/>
      <c r="V172" s="537"/>
      <c r="W172" s="534"/>
      <c r="X172" s="538"/>
      <c r="Y172" s="538"/>
      <c r="Z172" s="538"/>
      <c r="AA172" s="537"/>
      <c r="AB172" s="537"/>
      <c r="AC172" s="537"/>
      <c r="AD172" s="537"/>
      <c r="AE172" s="537"/>
      <c r="AF172" s="537"/>
      <c r="AG172" s="537"/>
      <c r="AH172" s="537"/>
      <c r="AI172" s="537"/>
    </row>
    <row r="173" spans="2:35" ht="15.75">
      <c r="B173" s="869">
        <v>172</v>
      </c>
      <c r="C173" s="828" t="s">
        <v>183</v>
      </c>
      <c r="D173" s="831"/>
      <c r="E173" s="846" t="s">
        <v>71</v>
      </c>
      <c r="F173" s="476" t="s">
        <v>275</v>
      </c>
      <c r="G173" s="477">
        <v>2.2200000000000002</v>
      </c>
      <c r="H173" s="477">
        <v>1</v>
      </c>
      <c r="I173" s="698">
        <v>23</v>
      </c>
      <c r="J173" s="699">
        <v>35</v>
      </c>
      <c r="K173" s="611">
        <f t="shared" si="21"/>
        <v>0.65714285714285714</v>
      </c>
      <c r="L173" s="700">
        <f t="shared" si="22"/>
        <v>64.049033426586547</v>
      </c>
      <c r="M173" s="592">
        <v>20</v>
      </c>
      <c r="N173" s="611">
        <f t="shared" si="23"/>
        <v>8.5585585585585573</v>
      </c>
      <c r="O173" s="917">
        <f t="shared" si="24"/>
        <v>8.4121598575848111E-11</v>
      </c>
      <c r="P173" s="614">
        <f t="shared" si="20"/>
        <v>6.7346566356422368</v>
      </c>
      <c r="Q173" s="847" t="str">
        <f t="shared" si="25"/>
        <v>13s(N2,R1)</v>
      </c>
      <c r="R173" s="538"/>
      <c r="S173" s="537"/>
      <c r="T173" s="537"/>
      <c r="U173" s="537"/>
      <c r="V173" s="537"/>
      <c r="W173" s="534"/>
      <c r="X173" s="538"/>
      <c r="Y173" s="538"/>
      <c r="Z173" s="538"/>
      <c r="AA173" s="537"/>
      <c r="AB173" s="537"/>
      <c r="AC173" s="537"/>
      <c r="AD173" s="537"/>
      <c r="AE173" s="537"/>
      <c r="AF173" s="537"/>
      <c r="AG173" s="537"/>
      <c r="AH173" s="537"/>
      <c r="AI173" s="537"/>
    </row>
    <row r="174" spans="2:35" ht="15.75">
      <c r="B174" s="880">
        <v>173</v>
      </c>
      <c r="C174" s="820" t="s">
        <v>184</v>
      </c>
      <c r="D174" s="819" t="s">
        <v>77</v>
      </c>
      <c r="E174" s="837" t="s">
        <v>70</v>
      </c>
      <c r="F174" s="478" t="s">
        <v>274</v>
      </c>
      <c r="G174" s="479">
        <v>3.01</v>
      </c>
      <c r="H174" s="479">
        <v>0</v>
      </c>
      <c r="I174" s="695">
        <v>11</v>
      </c>
      <c r="J174" s="696">
        <v>42.7</v>
      </c>
      <c r="K174" s="605">
        <f t="shared" si="21"/>
        <v>0.2576112412177986</v>
      </c>
      <c r="L174" s="697">
        <f t="shared" si="22"/>
        <v>31.611354926987868</v>
      </c>
      <c r="M174" s="597">
        <v>20</v>
      </c>
      <c r="N174" s="605">
        <f t="shared" si="23"/>
        <v>6.6445182724252501</v>
      </c>
      <c r="O174" s="916">
        <f t="shared" si="24"/>
        <v>1.3410407406766467E-5</v>
      </c>
      <c r="P174" s="608">
        <f t="shared" si="20"/>
        <v>9.0299999999999994</v>
      </c>
      <c r="Q174" s="853" t="str">
        <f t="shared" si="25"/>
        <v>13s(N2,R1)</v>
      </c>
      <c r="R174" s="538"/>
      <c r="S174" s="537"/>
      <c r="T174" s="537"/>
      <c r="U174" s="537"/>
      <c r="V174" s="537"/>
      <c r="W174" s="534"/>
      <c r="X174" s="538"/>
      <c r="Y174" s="538"/>
      <c r="Z174" s="538"/>
      <c r="AA174" s="537"/>
      <c r="AB174" s="537"/>
      <c r="AC174" s="537"/>
      <c r="AD174" s="537"/>
      <c r="AE174" s="537"/>
      <c r="AF174" s="537"/>
      <c r="AG174" s="537"/>
      <c r="AH174" s="537"/>
      <c r="AI174" s="537"/>
    </row>
    <row r="175" spans="2:35" ht="15.75">
      <c r="B175" s="869">
        <v>174</v>
      </c>
      <c r="C175" s="828" t="s">
        <v>184</v>
      </c>
      <c r="D175" s="831"/>
      <c r="E175" s="846" t="s">
        <v>71</v>
      </c>
      <c r="F175" s="478" t="s">
        <v>274</v>
      </c>
      <c r="G175" s="479">
        <v>2.2000000000000002</v>
      </c>
      <c r="H175" s="479">
        <v>1</v>
      </c>
      <c r="I175" s="698">
        <v>11</v>
      </c>
      <c r="J175" s="699">
        <v>42.7</v>
      </c>
      <c r="K175" s="611">
        <f t="shared" si="21"/>
        <v>0.2576112412177986</v>
      </c>
      <c r="L175" s="700">
        <f t="shared" si="22"/>
        <v>31.094274199601443</v>
      </c>
      <c r="M175" s="598">
        <v>20</v>
      </c>
      <c r="N175" s="611">
        <f t="shared" si="23"/>
        <v>8.6363636363636349</v>
      </c>
      <c r="O175" s="917">
        <f t="shared" si="24"/>
        <v>4.7917225742821756E-11</v>
      </c>
      <c r="P175" s="614">
        <f t="shared" si="20"/>
        <v>6.675327707311455</v>
      </c>
      <c r="Q175" s="847" t="str">
        <f t="shared" si="25"/>
        <v>13s(N2,R1)</v>
      </c>
      <c r="R175" s="538"/>
      <c r="S175" s="537"/>
      <c r="T175" s="537"/>
      <c r="U175" s="537"/>
      <c r="V175" s="537"/>
      <c r="W175" s="534"/>
      <c r="X175" s="538"/>
      <c r="Y175" s="538"/>
      <c r="Z175" s="538"/>
      <c r="AA175" s="537"/>
      <c r="AB175" s="537"/>
      <c r="AC175" s="537"/>
      <c r="AD175" s="537"/>
      <c r="AE175" s="537"/>
      <c r="AF175" s="537"/>
      <c r="AG175" s="537"/>
      <c r="AH175" s="537"/>
      <c r="AI175" s="537"/>
    </row>
    <row r="176" spans="2:35" ht="15.75">
      <c r="B176" s="880">
        <v>175</v>
      </c>
      <c r="C176" s="820" t="s">
        <v>184</v>
      </c>
      <c r="D176" s="819" t="s">
        <v>78</v>
      </c>
      <c r="E176" s="837" t="s">
        <v>70</v>
      </c>
      <c r="F176" s="478" t="s">
        <v>274</v>
      </c>
      <c r="G176" s="479">
        <v>2.92</v>
      </c>
      <c r="H176" s="479">
        <v>2</v>
      </c>
      <c r="I176" s="695">
        <v>11</v>
      </c>
      <c r="J176" s="696">
        <v>42.7</v>
      </c>
      <c r="K176" s="605">
        <f t="shared" si="21"/>
        <v>0.2576112412177986</v>
      </c>
      <c r="L176" s="697">
        <f t="shared" si="22"/>
        <v>31.546429853154542</v>
      </c>
      <c r="M176" s="592">
        <v>20</v>
      </c>
      <c r="N176" s="605">
        <f t="shared" si="23"/>
        <v>6.1643835616438354</v>
      </c>
      <c r="O176" s="916">
        <f t="shared" si="24"/>
        <v>1.5477177000011721E-4</v>
      </c>
      <c r="P176" s="608">
        <f t="shared" si="20"/>
        <v>8.9854103968600114</v>
      </c>
      <c r="Q176" s="853" t="str">
        <f t="shared" si="25"/>
        <v>13s(N2,R1)</v>
      </c>
      <c r="R176" s="538"/>
      <c r="S176" s="537"/>
      <c r="T176" s="537"/>
      <c r="U176" s="537"/>
      <c r="V176" s="537"/>
      <c r="W176" s="534"/>
      <c r="X176" s="538"/>
      <c r="Y176" s="538"/>
      <c r="Z176" s="538"/>
      <c r="AA176" s="537"/>
      <c r="AB176" s="537"/>
      <c r="AC176" s="537"/>
      <c r="AD176" s="537"/>
      <c r="AE176" s="537"/>
      <c r="AF176" s="537"/>
      <c r="AG176" s="537"/>
      <c r="AH176" s="537"/>
      <c r="AI176" s="537"/>
    </row>
    <row r="177" spans="2:35" ht="15.75">
      <c r="B177" s="869">
        <v>176</v>
      </c>
      <c r="C177" s="828" t="s">
        <v>184</v>
      </c>
      <c r="D177" s="831"/>
      <c r="E177" s="846" t="s">
        <v>71</v>
      </c>
      <c r="F177" s="478" t="s">
        <v>274</v>
      </c>
      <c r="G177" s="479">
        <v>2.25</v>
      </c>
      <c r="H177" s="479">
        <v>3</v>
      </c>
      <c r="I177" s="698">
        <v>11</v>
      </c>
      <c r="J177" s="699">
        <v>42.7</v>
      </c>
      <c r="K177" s="611">
        <f t="shared" si="21"/>
        <v>0.2576112412177986</v>
      </c>
      <c r="L177" s="700">
        <f t="shared" si="22"/>
        <v>31.121751236072818</v>
      </c>
      <c r="M177" s="598">
        <v>20</v>
      </c>
      <c r="N177" s="611">
        <f t="shared" si="23"/>
        <v>7.5555555555555554</v>
      </c>
      <c r="O177" s="917">
        <f t="shared" si="24"/>
        <v>6.9966932247922387E-8</v>
      </c>
      <c r="P177" s="614">
        <f t="shared" si="20"/>
        <v>7.3866433513470788</v>
      </c>
      <c r="Q177" s="847" t="str">
        <f t="shared" si="25"/>
        <v>13s(N2,R1)</v>
      </c>
      <c r="R177" s="538"/>
      <c r="S177" s="537"/>
      <c r="T177" s="537"/>
      <c r="U177" s="537"/>
      <c r="V177" s="537"/>
      <c r="W177" s="534"/>
      <c r="X177" s="538"/>
      <c r="Y177" s="538"/>
      <c r="Z177" s="538"/>
      <c r="AA177" s="537"/>
      <c r="AB177" s="537"/>
      <c r="AC177" s="537"/>
      <c r="AD177" s="537"/>
      <c r="AE177" s="537"/>
      <c r="AF177" s="537"/>
      <c r="AG177" s="537"/>
      <c r="AH177" s="537"/>
      <c r="AI177" s="537"/>
    </row>
    <row r="178" spans="2:35" ht="15.75">
      <c r="B178" s="880">
        <v>177</v>
      </c>
      <c r="C178" s="820" t="s">
        <v>185</v>
      </c>
      <c r="D178" s="819" t="s">
        <v>77</v>
      </c>
      <c r="E178" s="837" t="s">
        <v>70</v>
      </c>
      <c r="F178" s="478" t="s">
        <v>278</v>
      </c>
      <c r="G178" s="479">
        <v>3.9</v>
      </c>
      <c r="H178" s="479">
        <v>5</v>
      </c>
      <c r="I178" s="695">
        <v>23</v>
      </c>
      <c r="J178" s="696">
        <v>27.4</v>
      </c>
      <c r="K178" s="605">
        <f t="shared" si="21"/>
        <v>0.83941605839416067</v>
      </c>
      <c r="L178" s="697">
        <f t="shared" si="22"/>
        <v>64.662773463562473</v>
      </c>
      <c r="M178" s="597">
        <v>20</v>
      </c>
      <c r="N178" s="605">
        <f t="shared" si="23"/>
        <v>3.8461538461538463</v>
      </c>
      <c r="O178" s="916">
        <f t="shared" si="24"/>
        <v>0.94841381056534069</v>
      </c>
      <c r="P178" s="608">
        <f t="shared" si="20"/>
        <v>12.723600119463043</v>
      </c>
      <c r="Q178" s="853" t="str">
        <f>IF(N178&gt;=6,"13s(N2,R1)",(IF(N178&gt;=6,"13s(N2,R1)",IF(N178&gt;=5,"13s/22s/R4s(N2,R1)",IF(N178&gt;=4,"13s/22s/R4s/41s(N4,R1/N2,R2)",IF(N178&gt;=3,"13s/22s/R4s/41s/8x(N4R2/N2R4)",IF(N178&gt;=2,"13s/22s/R4s/41s/10x(N5R2/N2R5)","Unaceptable")))))))</f>
        <v>13s/22s/R4s/41s/8x(N4R2/N2R4)</v>
      </c>
      <c r="R178" s="538"/>
      <c r="S178" s="537"/>
      <c r="T178" s="537"/>
      <c r="U178" s="537"/>
      <c r="V178" s="537"/>
      <c r="W178" s="534"/>
      <c r="X178" s="538"/>
      <c r="Y178" s="538"/>
      <c r="Z178" s="538"/>
      <c r="AA178" s="537"/>
      <c r="AB178" s="537"/>
      <c r="AC178" s="537"/>
      <c r="AD178" s="537"/>
      <c r="AE178" s="537"/>
      <c r="AF178" s="537"/>
      <c r="AG178" s="537"/>
      <c r="AH178" s="537"/>
      <c r="AI178" s="537"/>
    </row>
    <row r="179" spans="2:35" ht="15.75">
      <c r="B179" s="869">
        <v>178</v>
      </c>
      <c r="C179" s="828" t="s">
        <v>185</v>
      </c>
      <c r="D179" s="831"/>
      <c r="E179" s="846" t="s">
        <v>71</v>
      </c>
      <c r="F179" s="478" t="s">
        <v>275</v>
      </c>
      <c r="G179" s="479">
        <v>4.55</v>
      </c>
      <c r="H179" s="479">
        <v>4</v>
      </c>
      <c r="I179" s="698">
        <v>23</v>
      </c>
      <c r="J179" s="699">
        <v>27.4</v>
      </c>
      <c r="K179" s="611">
        <f t="shared" si="21"/>
        <v>0.83941605839416067</v>
      </c>
      <c r="L179" s="700">
        <f t="shared" si="22"/>
        <v>64.988262386372512</v>
      </c>
      <c r="M179" s="598">
        <v>20</v>
      </c>
      <c r="N179" s="611">
        <f t="shared" si="23"/>
        <v>3.5164835164835164</v>
      </c>
      <c r="O179" s="917">
        <f t="shared" si="24"/>
        <v>2.1874720079142373</v>
      </c>
      <c r="P179" s="614">
        <f t="shared" si="20"/>
        <v>14.224011389196789</v>
      </c>
      <c r="Q179" s="847" t="str">
        <f t="shared" si="25"/>
        <v>13s/22s/R4s/41s/8x(N4R2/N2R4)</v>
      </c>
      <c r="R179" s="538"/>
      <c r="S179" s="537"/>
      <c r="T179" s="537"/>
      <c r="U179" s="537"/>
      <c r="V179" s="537"/>
      <c r="W179" s="534"/>
      <c r="X179" s="538"/>
      <c r="Y179" s="538"/>
      <c r="Z179" s="538"/>
      <c r="AA179" s="537"/>
      <c r="AB179" s="537"/>
      <c r="AC179" s="537"/>
      <c r="AD179" s="537"/>
      <c r="AE179" s="537"/>
      <c r="AF179" s="537"/>
      <c r="AG179" s="537"/>
      <c r="AH179" s="537"/>
      <c r="AI179" s="537"/>
    </row>
    <row r="180" spans="2:35" ht="15.75">
      <c r="B180" s="880">
        <v>179</v>
      </c>
      <c r="C180" s="820" t="s">
        <v>185</v>
      </c>
      <c r="D180" s="819" t="s">
        <v>78</v>
      </c>
      <c r="E180" s="837" t="s">
        <v>70</v>
      </c>
      <c r="F180" s="478" t="s">
        <v>274</v>
      </c>
      <c r="G180" s="479">
        <v>4.08</v>
      </c>
      <c r="H180" s="479">
        <v>4</v>
      </c>
      <c r="I180" s="695">
        <v>23</v>
      </c>
      <c r="J180" s="696">
        <v>27.4</v>
      </c>
      <c r="K180" s="605">
        <f t="shared" si="21"/>
        <v>0.83941605839416067</v>
      </c>
      <c r="L180" s="697">
        <f t="shared" si="22"/>
        <v>64.748053410739701</v>
      </c>
      <c r="M180" s="592">
        <v>20</v>
      </c>
      <c r="N180" s="605">
        <f t="shared" si="23"/>
        <v>3.9215686274509802</v>
      </c>
      <c r="O180" s="916">
        <f t="shared" si="24"/>
        <v>0.77268413907661815</v>
      </c>
      <c r="P180" s="608">
        <f t="shared" si="20"/>
        <v>12.877018288408228</v>
      </c>
      <c r="Q180" s="853" t="str">
        <f t="shared" si="25"/>
        <v>13s/22s/R4s/41s/8x(N4R2/N2R4)</v>
      </c>
      <c r="R180" s="538"/>
      <c r="S180" s="537"/>
      <c r="T180" s="537"/>
      <c r="U180" s="537"/>
      <c r="V180" s="537"/>
      <c r="W180" s="534"/>
      <c r="X180" s="538"/>
      <c r="Y180" s="538"/>
      <c r="Z180" s="538"/>
      <c r="AA180" s="537"/>
      <c r="AB180" s="537"/>
      <c r="AC180" s="537"/>
      <c r="AD180" s="537"/>
      <c r="AE180" s="537"/>
      <c r="AF180" s="537"/>
      <c r="AG180" s="537"/>
      <c r="AH180" s="537"/>
      <c r="AI180" s="537"/>
    </row>
    <row r="181" spans="2:35" ht="15.75">
      <c r="B181" s="869">
        <v>180</v>
      </c>
      <c r="C181" s="828" t="s">
        <v>185</v>
      </c>
      <c r="D181" s="831"/>
      <c r="E181" s="846" t="s">
        <v>71</v>
      </c>
      <c r="F181" s="478" t="s">
        <v>275</v>
      </c>
      <c r="G181" s="479">
        <v>4.0599999999999996</v>
      </c>
      <c r="H181" s="479">
        <v>3</v>
      </c>
      <c r="I181" s="698">
        <v>23</v>
      </c>
      <c r="J181" s="699">
        <v>27.4</v>
      </c>
      <c r="K181" s="611">
        <f t="shared" si="21"/>
        <v>0.83941605839416067</v>
      </c>
      <c r="L181" s="700">
        <f t="shared" si="22"/>
        <v>64.738393519765381</v>
      </c>
      <c r="M181" s="592">
        <v>20</v>
      </c>
      <c r="N181" s="611">
        <f t="shared" si="23"/>
        <v>4.1871921182266014</v>
      </c>
      <c r="O181" s="917">
        <f t="shared" si="24"/>
        <v>0.36027747762663598</v>
      </c>
      <c r="P181" s="614">
        <f t="shared" si="20"/>
        <v>12.544018494884323</v>
      </c>
      <c r="Q181" s="847" t="str">
        <f t="shared" si="25"/>
        <v>13s/22s/R4s/41s(N4,R1/N2,R2)</v>
      </c>
      <c r="R181" s="538"/>
      <c r="S181" s="537"/>
      <c r="T181" s="537"/>
      <c r="U181" s="537"/>
      <c r="V181" s="537"/>
      <c r="W181" s="534"/>
      <c r="X181" s="538"/>
      <c r="Y181" s="538"/>
      <c r="Z181" s="538"/>
      <c r="AA181" s="537"/>
      <c r="AB181" s="537"/>
      <c r="AC181" s="537"/>
      <c r="AD181" s="537"/>
      <c r="AE181" s="537"/>
      <c r="AF181" s="537"/>
      <c r="AG181" s="537"/>
      <c r="AH181" s="537"/>
      <c r="AI181" s="537"/>
    </row>
    <row r="182" spans="2:35" ht="15.75">
      <c r="B182" s="880">
        <v>181</v>
      </c>
      <c r="C182" s="820" t="s">
        <v>186</v>
      </c>
      <c r="D182" s="819" t="s">
        <v>77</v>
      </c>
      <c r="E182" s="837" t="s">
        <v>70</v>
      </c>
      <c r="F182" s="478" t="s">
        <v>274</v>
      </c>
      <c r="G182" s="479">
        <v>2.63</v>
      </c>
      <c r="H182" s="479">
        <v>4</v>
      </c>
      <c r="I182" s="696">
        <v>9.25</v>
      </c>
      <c r="J182" s="701">
        <v>22.05</v>
      </c>
      <c r="K182" s="702">
        <f t="shared" si="21"/>
        <v>0.41950113378684806</v>
      </c>
      <c r="L182" s="703">
        <f t="shared" si="22"/>
        <v>26.655913529271512</v>
      </c>
      <c r="M182" s="704">
        <v>20</v>
      </c>
      <c r="N182" s="605">
        <f t="shared" si="23"/>
        <v>6.0836501901140689</v>
      </c>
      <c r="O182" s="916">
        <f t="shared" si="24"/>
        <v>2.284642103167478E-4</v>
      </c>
      <c r="P182" s="608">
        <f t="shared" si="20"/>
        <v>8.8460217046986713</v>
      </c>
      <c r="Q182" s="853" t="str">
        <f t="shared" si="25"/>
        <v>13s(N2,R1)</v>
      </c>
      <c r="R182" s="538"/>
      <c r="S182" s="537"/>
      <c r="T182" s="537"/>
      <c r="U182" s="537"/>
      <c r="V182" s="537"/>
      <c r="W182" s="534"/>
      <c r="X182" s="538"/>
      <c r="Y182" s="538"/>
      <c r="Z182" s="538"/>
      <c r="AA182" s="537"/>
      <c r="AB182" s="537"/>
      <c r="AC182" s="537"/>
      <c r="AD182" s="537"/>
      <c r="AE182" s="537"/>
      <c r="AF182" s="537"/>
      <c r="AG182" s="537"/>
      <c r="AH182" s="537"/>
      <c r="AI182" s="537"/>
    </row>
    <row r="183" spans="2:35" ht="15.75">
      <c r="B183" s="869">
        <v>182</v>
      </c>
      <c r="C183" s="828" t="s">
        <v>186</v>
      </c>
      <c r="D183" s="831"/>
      <c r="E183" s="846" t="s">
        <v>71</v>
      </c>
      <c r="F183" s="478" t="s">
        <v>274</v>
      </c>
      <c r="G183" s="479">
        <v>3.56</v>
      </c>
      <c r="H183" s="479">
        <v>1</v>
      </c>
      <c r="I183" s="705">
        <v>9.25</v>
      </c>
      <c r="J183" s="706">
        <v>22.05</v>
      </c>
      <c r="K183" s="707">
        <f t="shared" si="21"/>
        <v>0.41950113378684806</v>
      </c>
      <c r="L183" s="708">
        <f t="shared" si="22"/>
        <v>27.473034115656031</v>
      </c>
      <c r="M183" s="709">
        <v>20</v>
      </c>
      <c r="N183" s="618">
        <f t="shared" si="23"/>
        <v>5.3370786516853927</v>
      </c>
      <c r="O183" s="917">
        <f t="shared" si="24"/>
        <v>6.2253302376302777E-3</v>
      </c>
      <c r="P183" s="614">
        <f t="shared" si="20"/>
        <v>10.726714315203887</v>
      </c>
      <c r="Q183" s="847" t="str">
        <f t="shared" si="25"/>
        <v>13s/22s/R4s(N2,R1)</v>
      </c>
      <c r="R183" s="538"/>
      <c r="S183" s="537"/>
      <c r="T183" s="537"/>
      <c r="U183" s="537"/>
      <c r="V183" s="537"/>
      <c r="W183" s="534"/>
      <c r="X183" s="538"/>
      <c r="Y183" s="538"/>
      <c r="Z183" s="538"/>
      <c r="AA183" s="537"/>
      <c r="AB183" s="537"/>
      <c r="AC183" s="537"/>
      <c r="AD183" s="537"/>
      <c r="AE183" s="537"/>
      <c r="AF183" s="537"/>
      <c r="AG183" s="537"/>
      <c r="AH183" s="537"/>
      <c r="AI183" s="537"/>
    </row>
    <row r="184" spans="2:35" ht="15.75">
      <c r="B184" s="880">
        <v>183</v>
      </c>
      <c r="C184" s="820" t="s">
        <v>186</v>
      </c>
      <c r="D184" s="819" t="s">
        <v>78</v>
      </c>
      <c r="E184" s="837" t="s">
        <v>70</v>
      </c>
      <c r="F184" s="478" t="s">
        <v>278</v>
      </c>
      <c r="G184" s="479">
        <v>3.05</v>
      </c>
      <c r="H184" s="479">
        <v>3</v>
      </c>
      <c r="I184" s="696">
        <v>9.25</v>
      </c>
      <c r="J184" s="701">
        <v>22.05</v>
      </c>
      <c r="K184" s="702">
        <f t="shared" si="21"/>
        <v>0.41950113378684806</v>
      </c>
      <c r="L184" s="703">
        <f t="shared" si="22"/>
        <v>26.997532628001398</v>
      </c>
      <c r="M184" s="704">
        <v>20</v>
      </c>
      <c r="N184" s="605">
        <f t="shared" si="23"/>
        <v>5.5737704918032787</v>
      </c>
      <c r="O184" s="916">
        <f t="shared" si="24"/>
        <v>2.3129034366853318E-3</v>
      </c>
      <c r="P184" s="608">
        <f t="shared" si="20"/>
        <v>9.6292523074224192</v>
      </c>
      <c r="Q184" s="853" t="str">
        <f t="shared" si="25"/>
        <v>13s/22s/R4s(N2,R1)</v>
      </c>
      <c r="R184" s="538"/>
      <c r="S184" s="537"/>
      <c r="T184" s="537"/>
      <c r="U184" s="537"/>
      <c r="V184" s="537"/>
      <c r="W184" s="534"/>
      <c r="X184" s="538"/>
      <c r="Y184" s="538"/>
      <c r="Z184" s="538"/>
      <c r="AA184" s="537"/>
      <c r="AB184" s="537"/>
      <c r="AC184" s="537"/>
      <c r="AD184" s="537"/>
      <c r="AE184" s="537"/>
      <c r="AF184" s="537"/>
      <c r="AG184" s="537"/>
      <c r="AH184" s="537"/>
      <c r="AI184" s="537"/>
    </row>
    <row r="185" spans="2:35" ht="15.75">
      <c r="B185" s="869">
        <v>184</v>
      </c>
      <c r="C185" s="828" t="s">
        <v>186</v>
      </c>
      <c r="D185" s="831"/>
      <c r="E185" s="846" t="s">
        <v>71</v>
      </c>
      <c r="F185" s="478" t="s">
        <v>278</v>
      </c>
      <c r="G185" s="479">
        <v>3.24</v>
      </c>
      <c r="H185" s="479">
        <v>1</v>
      </c>
      <c r="I185" s="705">
        <v>9.25</v>
      </c>
      <c r="J185" s="706">
        <v>22.05</v>
      </c>
      <c r="K185" s="707">
        <f t="shared" si="21"/>
        <v>0.41950113378684806</v>
      </c>
      <c r="L185" s="708">
        <f t="shared" si="22"/>
        <v>27.167056526609578</v>
      </c>
      <c r="M185" s="710">
        <v>20</v>
      </c>
      <c r="N185" s="618">
        <f t="shared" si="23"/>
        <v>5.8641975308641969</v>
      </c>
      <c r="O185" s="917">
        <f t="shared" si="24"/>
        <v>6.3795125374577211E-4</v>
      </c>
      <c r="P185" s="614">
        <f t="shared" si="20"/>
        <v>9.7713049282068773</v>
      </c>
      <c r="Q185" s="847" t="str">
        <f t="shared" si="25"/>
        <v>13s/22s/R4s(N2,R1)</v>
      </c>
      <c r="R185" s="538"/>
      <c r="S185" s="537"/>
      <c r="T185" s="537"/>
      <c r="U185" s="537"/>
      <c r="V185" s="537"/>
      <c r="W185" s="534"/>
      <c r="X185" s="538"/>
      <c r="Y185" s="538"/>
      <c r="Z185" s="538"/>
      <c r="AA185" s="537"/>
      <c r="AB185" s="537"/>
      <c r="AC185" s="537"/>
      <c r="AD185" s="537"/>
      <c r="AE185" s="537"/>
      <c r="AF185" s="537"/>
      <c r="AG185" s="537"/>
      <c r="AH185" s="537"/>
      <c r="AI185" s="537"/>
    </row>
    <row r="186" spans="2:35" ht="15.75">
      <c r="B186" s="880">
        <v>185</v>
      </c>
      <c r="C186" s="881" t="s">
        <v>79</v>
      </c>
      <c r="D186" s="819" t="s">
        <v>80</v>
      </c>
      <c r="E186" s="882" t="s">
        <v>81</v>
      </c>
      <c r="F186" s="838">
        <v>37</v>
      </c>
      <c r="G186" s="480">
        <v>7.2</v>
      </c>
      <c r="H186" s="480">
        <v>0.38</v>
      </c>
      <c r="I186" s="958"/>
      <c r="J186" s="959"/>
      <c r="K186" s="959"/>
      <c r="L186" s="959"/>
      <c r="M186" s="959"/>
      <c r="N186" s="959"/>
      <c r="O186" s="960"/>
      <c r="P186" s="608">
        <f t="shared" si="20"/>
        <v>21.603342334000082</v>
      </c>
      <c r="Q186" s="853"/>
      <c r="R186" s="538"/>
      <c r="S186" s="537"/>
      <c r="T186" s="537"/>
      <c r="U186" s="537"/>
      <c r="V186" s="537"/>
      <c r="W186" s="534"/>
      <c r="X186" s="538"/>
      <c r="Y186" s="538"/>
      <c r="Z186" s="538"/>
      <c r="AA186" s="537"/>
      <c r="AB186" s="537"/>
      <c r="AC186" s="537"/>
      <c r="AD186" s="537"/>
      <c r="AE186" s="537"/>
      <c r="AF186" s="537"/>
      <c r="AG186" s="537"/>
      <c r="AH186" s="537"/>
      <c r="AI186" s="537"/>
    </row>
    <row r="187" spans="2:35" ht="15.75">
      <c r="B187" s="869">
        <v>186</v>
      </c>
      <c r="C187" s="844" t="s">
        <v>79</v>
      </c>
      <c r="D187" s="831"/>
      <c r="E187" s="882" t="s">
        <v>81</v>
      </c>
      <c r="F187" s="838">
        <v>37</v>
      </c>
      <c r="G187" s="480">
        <v>5</v>
      </c>
      <c r="H187" s="883">
        <v>0</v>
      </c>
      <c r="I187" s="957" t="s">
        <v>39</v>
      </c>
      <c r="J187" s="948"/>
      <c r="K187" s="948"/>
      <c r="L187" s="948"/>
      <c r="M187" s="948"/>
      <c r="N187" s="948"/>
      <c r="O187" s="949"/>
      <c r="P187" s="614">
        <f t="shared" si="20"/>
        <v>15</v>
      </c>
      <c r="Q187" s="863" t="s">
        <v>39</v>
      </c>
      <c r="R187" s="538"/>
      <c r="S187" s="537"/>
      <c r="T187" s="537"/>
      <c r="U187" s="537"/>
      <c r="V187" s="537"/>
      <c r="W187" s="534"/>
      <c r="X187" s="538"/>
      <c r="Y187" s="538"/>
      <c r="Z187" s="538"/>
      <c r="AA187" s="537"/>
      <c r="AB187" s="537"/>
      <c r="AC187" s="537"/>
      <c r="AD187" s="537"/>
      <c r="AE187" s="537"/>
      <c r="AF187" s="537"/>
      <c r="AG187" s="537"/>
      <c r="AH187" s="537"/>
      <c r="AI187" s="537"/>
    </row>
    <row r="188" spans="2:35" ht="15.75">
      <c r="B188" s="880">
        <v>187</v>
      </c>
      <c r="C188" s="820" t="s">
        <v>187</v>
      </c>
      <c r="D188" s="819" t="s">
        <v>69</v>
      </c>
      <c r="E188" s="837" t="s">
        <v>70</v>
      </c>
      <c r="F188" s="476" t="s">
        <v>275</v>
      </c>
      <c r="G188" s="477">
        <v>6.18</v>
      </c>
      <c r="H188" s="477">
        <v>1</v>
      </c>
      <c r="I188" s="701">
        <v>6.35</v>
      </c>
      <c r="J188" s="696">
        <v>30.7</v>
      </c>
      <c r="K188" s="605">
        <f t="shared" ref="K188:K197" si="26">I188/J188</f>
        <v>0.20684039087947881</v>
      </c>
      <c r="L188" s="697">
        <f t="shared" ref="L188:L197" si="27">SQRT(POWER(G188,2)+POWER(I188,2))*1.96*SQRT(2)</f>
        <v>24.561060231187092</v>
      </c>
      <c r="M188" s="713">
        <v>19.614315191235423</v>
      </c>
      <c r="N188" s="605">
        <f t="shared" ref="N188:N205" si="28">(M188-H188)/G188</f>
        <v>3.0120251118503925</v>
      </c>
      <c r="O188" s="916">
        <f t="shared" ref="O188:O205" si="29" xml:space="preserve"> ((1-NORMSDIST(N188-1.5))*1000000)/10000</f>
        <v>6.5263737154505845</v>
      </c>
      <c r="P188" s="608">
        <f t="shared" si="20"/>
        <v>18.56694913010751</v>
      </c>
      <c r="Q188" s="841" t="str">
        <f t="shared" ref="Q188:Q205" si="30">IF(N188&gt;=6,"13s(N2,R1)",(IF(N188&gt;=6,"13s(N2,R1)",IF(N188&gt;=5,"13s/22s/R4s(N2,R1)",IF(N188&gt;=4,"13s/22s/R4s/41s(N4,R1/N2,R2)",IF(N188&gt;=3,"13s/22s/R4s/41s/8x(N4R2/N2R4)",IF(N188&gt;=2,"13s/22s/R4s/41s/10x(N5R2/N2R5)","Unaceptable")))))))</f>
        <v>13s/22s/R4s/41s/8x(N4R2/N2R4)</v>
      </c>
      <c r="R188" s="538"/>
      <c r="S188" s="537"/>
      <c r="T188" s="537"/>
      <c r="U188" s="537"/>
      <c r="V188" s="537"/>
      <c r="W188" s="534"/>
      <c r="X188" s="538"/>
      <c r="Y188" s="538"/>
      <c r="Z188" s="538"/>
      <c r="AA188" s="537"/>
      <c r="AB188" s="537"/>
      <c r="AC188" s="537"/>
      <c r="AD188" s="537"/>
      <c r="AE188" s="537"/>
      <c r="AF188" s="537"/>
      <c r="AG188" s="537"/>
      <c r="AH188" s="537"/>
      <c r="AI188" s="537"/>
    </row>
    <row r="189" spans="2:35" ht="15.75">
      <c r="B189" s="869">
        <v>188</v>
      </c>
      <c r="C189" s="828" t="s">
        <v>187</v>
      </c>
      <c r="D189" s="831"/>
      <c r="E189" s="846" t="s">
        <v>71</v>
      </c>
      <c r="F189" s="476" t="s">
        <v>275</v>
      </c>
      <c r="G189" s="477">
        <v>5.82</v>
      </c>
      <c r="H189" s="477">
        <v>2</v>
      </c>
      <c r="I189" s="744">
        <v>6.35</v>
      </c>
      <c r="J189" s="699">
        <v>30.7</v>
      </c>
      <c r="K189" s="611">
        <f t="shared" si="26"/>
        <v>0.20684039087947881</v>
      </c>
      <c r="L189" s="700">
        <f t="shared" si="27"/>
        <v>23.875809005769838</v>
      </c>
      <c r="M189" s="714">
        <v>19.614315191235423</v>
      </c>
      <c r="N189" s="611">
        <f t="shared" si="28"/>
        <v>3.0265146376693166</v>
      </c>
      <c r="O189" s="917">
        <f t="shared" si="29"/>
        <v>6.3440873930022175</v>
      </c>
      <c r="P189" s="614">
        <f t="shared" si="20"/>
        <v>17.574174233801145</v>
      </c>
      <c r="Q189" s="847" t="str">
        <f t="shared" si="30"/>
        <v>13s/22s/R4s/41s/8x(N4R2/N2R4)</v>
      </c>
      <c r="R189" s="538"/>
      <c r="S189" s="537"/>
      <c r="T189" s="537"/>
      <c r="U189" s="537"/>
      <c r="V189" s="537"/>
      <c r="W189" s="534"/>
      <c r="X189" s="538"/>
      <c r="Y189" s="538"/>
      <c r="Z189" s="538"/>
      <c r="AA189" s="537"/>
      <c r="AB189" s="537"/>
      <c r="AC189" s="537"/>
      <c r="AD189" s="537"/>
      <c r="AE189" s="537"/>
      <c r="AF189" s="537"/>
      <c r="AG189" s="537"/>
      <c r="AH189" s="537"/>
      <c r="AI189" s="537"/>
    </row>
    <row r="190" spans="2:35" ht="15.75">
      <c r="B190" s="880">
        <v>189</v>
      </c>
      <c r="C190" s="820" t="s">
        <v>187</v>
      </c>
      <c r="D190" s="819" t="s">
        <v>72</v>
      </c>
      <c r="E190" s="837" t="s">
        <v>70</v>
      </c>
      <c r="F190" s="476" t="s">
        <v>278</v>
      </c>
      <c r="G190" s="477">
        <v>6.03</v>
      </c>
      <c r="H190" s="477">
        <v>2</v>
      </c>
      <c r="I190" s="695">
        <v>6.35</v>
      </c>
      <c r="J190" s="696">
        <v>30.7</v>
      </c>
      <c r="K190" s="605">
        <f t="shared" si="26"/>
        <v>0.20684039087947881</v>
      </c>
      <c r="L190" s="697">
        <f t="shared" si="27"/>
        <v>24.272904623880514</v>
      </c>
      <c r="M190" s="713">
        <v>19.614315191235423</v>
      </c>
      <c r="N190" s="639">
        <f t="shared" si="28"/>
        <v>2.9211136303873007</v>
      </c>
      <c r="O190" s="916">
        <f t="shared" si="29"/>
        <v>7.7641864026469554</v>
      </c>
      <c r="P190" s="608">
        <f t="shared" si="20"/>
        <v>18.200222526112146</v>
      </c>
      <c r="Q190" s="853" t="str">
        <f t="shared" si="30"/>
        <v>13s/22s/R4s/41s/10x(N5R2/N2R5)</v>
      </c>
      <c r="R190" s="538"/>
      <c r="S190" s="537"/>
      <c r="T190" s="537"/>
      <c r="U190" s="537"/>
      <c r="V190" s="537"/>
      <c r="W190" s="534"/>
      <c r="X190" s="538"/>
      <c r="Y190" s="538"/>
      <c r="Z190" s="538"/>
      <c r="AA190" s="537"/>
      <c r="AB190" s="537"/>
      <c r="AC190" s="537"/>
      <c r="AD190" s="537"/>
      <c r="AE190" s="537"/>
      <c r="AF190" s="537"/>
      <c r="AG190" s="537"/>
      <c r="AH190" s="537"/>
      <c r="AI190" s="537"/>
    </row>
    <row r="191" spans="2:35" ht="15.75">
      <c r="B191" s="869">
        <v>190</v>
      </c>
      <c r="C191" s="828" t="s">
        <v>187</v>
      </c>
      <c r="D191" s="831"/>
      <c r="E191" s="846" t="s">
        <v>71</v>
      </c>
      <c r="F191" s="476" t="s">
        <v>274</v>
      </c>
      <c r="G191" s="477">
        <v>6.81</v>
      </c>
      <c r="H191" s="477">
        <v>2</v>
      </c>
      <c r="I191" s="698">
        <v>6.35</v>
      </c>
      <c r="J191" s="699">
        <v>30.7</v>
      </c>
      <c r="K191" s="611">
        <f t="shared" si="26"/>
        <v>0.20684039087947881</v>
      </c>
      <c r="L191" s="700">
        <f t="shared" si="27"/>
        <v>25.809352636592806</v>
      </c>
      <c r="M191" s="714">
        <v>19.614315191235423</v>
      </c>
      <c r="N191" s="643">
        <f t="shared" si="28"/>
        <v>2.5865367388010903</v>
      </c>
      <c r="O191" s="917">
        <f t="shared" si="29"/>
        <v>13.862079799170635</v>
      </c>
      <c r="P191" s="614">
        <f t="shared" si="20"/>
        <v>20.527661824961946</v>
      </c>
      <c r="Q191" s="847" t="str">
        <f t="shared" si="30"/>
        <v>13s/22s/R4s/41s/10x(N5R2/N2R5)</v>
      </c>
      <c r="R191" s="538"/>
      <c r="S191" s="537"/>
      <c r="T191" s="537"/>
      <c r="U191" s="537"/>
      <c r="V191" s="537"/>
      <c r="W191" s="534"/>
      <c r="X191" s="538"/>
      <c r="Y191" s="538"/>
      <c r="Z191" s="538"/>
      <c r="AA191" s="537"/>
      <c r="AB191" s="537"/>
      <c r="AC191" s="537"/>
      <c r="AD191" s="537"/>
      <c r="AE191" s="537"/>
      <c r="AF191" s="537"/>
      <c r="AG191" s="537"/>
      <c r="AH191" s="537"/>
      <c r="AI191" s="537"/>
    </row>
    <row r="192" spans="2:35" ht="15.75">
      <c r="B192" s="880">
        <v>191</v>
      </c>
      <c r="C192" s="820" t="s">
        <v>188</v>
      </c>
      <c r="D192" s="819" t="s">
        <v>69</v>
      </c>
      <c r="E192" s="837" t="s">
        <v>70</v>
      </c>
      <c r="F192" s="476" t="s">
        <v>274</v>
      </c>
      <c r="G192" s="477">
        <v>3.48</v>
      </c>
      <c r="H192" s="477">
        <v>2</v>
      </c>
      <c r="I192" s="695">
        <v>13.05</v>
      </c>
      <c r="J192" s="696">
        <v>36.35</v>
      </c>
      <c r="K192" s="605">
        <f t="shared" si="26"/>
        <v>0.35900962861072905</v>
      </c>
      <c r="L192" s="697">
        <f t="shared" si="27"/>
        <v>37.436810671850779</v>
      </c>
      <c r="M192" s="687">
        <v>20.420000000000002</v>
      </c>
      <c r="N192" s="605">
        <f t="shared" si="28"/>
        <v>5.293103448275863</v>
      </c>
      <c r="O192" s="916">
        <f t="shared" si="29"/>
        <v>7.4388069547293156E-3</v>
      </c>
      <c r="P192" s="608">
        <f t="shared" si="20"/>
        <v>10.629844777794265</v>
      </c>
      <c r="Q192" s="853" t="str">
        <f t="shared" si="30"/>
        <v>13s/22s/R4s(N2,R1)</v>
      </c>
      <c r="R192" s="538"/>
      <c r="S192" s="537"/>
      <c r="T192" s="537"/>
      <c r="U192" s="537"/>
      <c r="V192" s="537"/>
      <c r="W192" s="534"/>
      <c r="X192" s="538"/>
      <c r="Y192" s="538"/>
      <c r="Z192" s="538"/>
      <c r="AA192" s="537"/>
      <c r="AB192" s="537"/>
      <c r="AC192" s="537"/>
      <c r="AD192" s="537"/>
      <c r="AE192" s="537"/>
      <c r="AF192" s="537"/>
      <c r="AG192" s="537"/>
      <c r="AH192" s="537"/>
      <c r="AI192" s="537"/>
    </row>
    <row r="193" spans="2:35" ht="15.75">
      <c r="B193" s="869">
        <v>192</v>
      </c>
      <c r="C193" s="828" t="s">
        <v>188</v>
      </c>
      <c r="D193" s="831"/>
      <c r="E193" s="846" t="s">
        <v>71</v>
      </c>
      <c r="F193" s="476" t="s">
        <v>275</v>
      </c>
      <c r="G193" s="477">
        <v>3.05</v>
      </c>
      <c r="H193" s="477">
        <v>2</v>
      </c>
      <c r="I193" s="698">
        <v>13.05</v>
      </c>
      <c r="J193" s="699">
        <v>36.35</v>
      </c>
      <c r="K193" s="611">
        <f t="shared" si="26"/>
        <v>0.35900962861072905</v>
      </c>
      <c r="L193" s="700">
        <f t="shared" si="27"/>
        <v>37.147558950757457</v>
      </c>
      <c r="M193" s="689">
        <v>20.420000000000002</v>
      </c>
      <c r="N193" s="611">
        <f t="shared" si="28"/>
        <v>6.0393442622950833</v>
      </c>
      <c r="O193" s="917">
        <f t="shared" si="29"/>
        <v>2.8214720926289516E-4</v>
      </c>
      <c r="P193" s="614">
        <f t="shared" si="20"/>
        <v>9.3660290411678719</v>
      </c>
      <c r="Q193" s="847" t="str">
        <f t="shared" si="30"/>
        <v>13s(N2,R1)</v>
      </c>
      <c r="R193" s="538"/>
      <c r="S193" s="537"/>
      <c r="T193" s="537"/>
      <c r="U193" s="537"/>
      <c r="V193" s="537"/>
      <c r="W193" s="534"/>
      <c r="X193" s="538"/>
      <c r="Y193" s="538"/>
      <c r="Z193" s="538"/>
      <c r="AA193" s="537"/>
      <c r="AB193" s="537"/>
      <c r="AC193" s="537"/>
      <c r="AD193" s="537"/>
      <c r="AE193" s="537"/>
      <c r="AF193" s="537"/>
      <c r="AG193" s="537"/>
      <c r="AH193" s="537"/>
      <c r="AI193" s="537"/>
    </row>
    <row r="194" spans="2:35" ht="15.75">
      <c r="B194" s="880">
        <v>193</v>
      </c>
      <c r="C194" s="820" t="s">
        <v>189</v>
      </c>
      <c r="D194" s="819" t="s">
        <v>77</v>
      </c>
      <c r="E194" s="837" t="s">
        <v>70</v>
      </c>
      <c r="F194" s="476" t="s">
        <v>274</v>
      </c>
      <c r="G194" s="477">
        <v>4.9400000000000004</v>
      </c>
      <c r="H194" s="477">
        <v>3</v>
      </c>
      <c r="I194" s="715">
        <v>22.5</v>
      </c>
      <c r="J194" s="603">
        <v>24.4</v>
      </c>
      <c r="K194" s="605">
        <f t="shared" si="26"/>
        <v>0.92213114754098369</v>
      </c>
      <c r="L194" s="697">
        <f t="shared" si="27"/>
        <v>63.852311935590869</v>
      </c>
      <c r="M194" s="704">
        <v>20</v>
      </c>
      <c r="N194" s="605">
        <f t="shared" si="28"/>
        <v>3.4412955465587043</v>
      </c>
      <c r="O194" s="916">
        <f t="shared" si="29"/>
        <v>2.6111219705096111</v>
      </c>
      <c r="P194" s="608">
        <f t="shared" si="20"/>
        <v>15.120595226379153</v>
      </c>
      <c r="Q194" s="853" t="str">
        <f t="shared" si="30"/>
        <v>13s/22s/R4s/41s/8x(N4R2/N2R4)</v>
      </c>
      <c r="R194" s="538"/>
      <c r="S194" s="537"/>
      <c r="T194" s="537"/>
      <c r="U194" s="537"/>
      <c r="V194" s="537"/>
      <c r="W194" s="534"/>
      <c r="X194" s="538"/>
      <c r="Y194" s="538"/>
      <c r="Z194" s="538"/>
      <c r="AA194" s="537"/>
      <c r="AB194" s="537"/>
      <c r="AC194" s="537"/>
      <c r="AD194" s="537"/>
      <c r="AE194" s="537"/>
      <c r="AF194" s="537"/>
      <c r="AG194" s="537"/>
      <c r="AH194" s="537"/>
      <c r="AI194" s="537"/>
    </row>
    <row r="195" spans="2:35" ht="15.75">
      <c r="B195" s="869">
        <v>194</v>
      </c>
      <c r="C195" s="828" t="s">
        <v>189</v>
      </c>
      <c r="D195" s="831"/>
      <c r="E195" s="846" t="s">
        <v>71</v>
      </c>
      <c r="F195" s="476" t="s">
        <v>274</v>
      </c>
      <c r="G195" s="477">
        <v>3.03</v>
      </c>
      <c r="H195" s="477">
        <v>0</v>
      </c>
      <c r="I195" s="716">
        <v>22.5</v>
      </c>
      <c r="J195" s="609">
        <v>24.4</v>
      </c>
      <c r="K195" s="611">
        <f t="shared" si="26"/>
        <v>0.92213114754098369</v>
      </c>
      <c r="L195" s="700">
        <f t="shared" si="27"/>
        <v>62.929791759388486</v>
      </c>
      <c r="M195" s="710">
        <v>20</v>
      </c>
      <c r="N195" s="611">
        <f t="shared" si="28"/>
        <v>6.6006600660066015</v>
      </c>
      <c r="O195" s="917">
        <f t="shared" si="29"/>
        <v>1.6923549650549319E-5</v>
      </c>
      <c r="P195" s="614">
        <f t="shared" si="20"/>
        <v>9.09</v>
      </c>
      <c r="Q195" s="847" t="str">
        <f t="shared" si="30"/>
        <v>13s(N2,R1)</v>
      </c>
      <c r="R195" s="538"/>
      <c r="S195" s="537"/>
      <c r="T195" s="537"/>
      <c r="U195" s="537"/>
      <c r="V195" s="537"/>
      <c r="W195" s="534"/>
      <c r="X195" s="538"/>
      <c r="Y195" s="538"/>
      <c r="Z195" s="538"/>
      <c r="AA195" s="537"/>
      <c r="AB195" s="537"/>
      <c r="AC195" s="537"/>
      <c r="AD195" s="537"/>
      <c r="AE195" s="537"/>
      <c r="AF195" s="537"/>
      <c r="AG195" s="537"/>
      <c r="AH195" s="537"/>
      <c r="AI195" s="537"/>
    </row>
    <row r="196" spans="2:35" ht="15.75">
      <c r="B196" s="880">
        <v>195</v>
      </c>
      <c r="C196" s="820" t="s">
        <v>189</v>
      </c>
      <c r="D196" s="819" t="s">
        <v>78</v>
      </c>
      <c r="E196" s="837" t="s">
        <v>70</v>
      </c>
      <c r="F196" s="476" t="s">
        <v>274</v>
      </c>
      <c r="G196" s="477">
        <v>5.1100000000000003</v>
      </c>
      <c r="H196" s="477">
        <v>3</v>
      </c>
      <c r="I196" s="715">
        <v>22.5</v>
      </c>
      <c r="J196" s="603">
        <v>24.4</v>
      </c>
      <c r="K196" s="605">
        <f t="shared" si="26"/>
        <v>0.92213114754098369</v>
      </c>
      <c r="L196" s="697">
        <f t="shared" si="27"/>
        <v>63.955019245716763</v>
      </c>
      <c r="M196" s="704">
        <v>20</v>
      </c>
      <c r="N196" s="605">
        <f t="shared" si="28"/>
        <v>3.3268101761252442</v>
      </c>
      <c r="O196" s="916">
        <f t="shared" si="29"/>
        <v>3.3864157660278615</v>
      </c>
      <c r="P196" s="608">
        <f t="shared" si="20"/>
        <v>15.62078423127341</v>
      </c>
      <c r="Q196" s="853" t="str">
        <f t="shared" si="30"/>
        <v>13s/22s/R4s/41s/8x(N4R2/N2R4)</v>
      </c>
      <c r="R196" s="538"/>
      <c r="S196" s="537"/>
      <c r="T196" s="537"/>
      <c r="U196" s="537"/>
      <c r="V196" s="537"/>
      <c r="W196" s="534"/>
      <c r="X196" s="538"/>
      <c r="Y196" s="538"/>
      <c r="Z196" s="538"/>
      <c r="AA196" s="537"/>
      <c r="AB196" s="537"/>
      <c r="AC196" s="537"/>
      <c r="AD196" s="537"/>
      <c r="AE196" s="537"/>
      <c r="AF196" s="537"/>
      <c r="AG196" s="537"/>
      <c r="AH196" s="537"/>
      <c r="AI196" s="537"/>
    </row>
    <row r="197" spans="2:35" ht="15.75">
      <c r="B197" s="869">
        <v>196</v>
      </c>
      <c r="C197" s="828" t="s">
        <v>189</v>
      </c>
      <c r="D197" s="831"/>
      <c r="E197" s="846" t="s">
        <v>71</v>
      </c>
      <c r="F197" s="476" t="s">
        <v>274</v>
      </c>
      <c r="G197" s="477">
        <v>2.61</v>
      </c>
      <c r="H197" s="477">
        <v>0</v>
      </c>
      <c r="I197" s="716">
        <v>22.5</v>
      </c>
      <c r="J197" s="609">
        <v>24.4</v>
      </c>
      <c r="K197" s="611">
        <f t="shared" si="26"/>
        <v>0.92213114754098369</v>
      </c>
      <c r="L197" s="700">
        <f t="shared" si="27"/>
        <v>62.785019922908369</v>
      </c>
      <c r="M197" s="710">
        <v>20</v>
      </c>
      <c r="N197" s="611">
        <f t="shared" si="28"/>
        <v>7.6628352490421463</v>
      </c>
      <c r="O197" s="917">
        <f t="shared" si="29"/>
        <v>3.5726921421286306E-8</v>
      </c>
      <c r="P197" s="614">
        <f t="shared" si="20"/>
        <v>7.83</v>
      </c>
      <c r="Q197" s="847" t="str">
        <f t="shared" si="30"/>
        <v>13s(N2,R1)</v>
      </c>
      <c r="R197" s="538"/>
      <c r="S197" s="537"/>
      <c r="T197" s="537"/>
      <c r="U197" s="537"/>
      <c r="V197" s="537"/>
      <c r="W197" s="534"/>
      <c r="X197" s="538"/>
      <c r="Y197" s="538"/>
      <c r="Z197" s="538"/>
      <c r="AA197" s="537"/>
      <c r="AB197" s="537"/>
      <c r="AC197" s="537"/>
      <c r="AD197" s="537"/>
      <c r="AE197" s="537"/>
      <c r="AF197" s="537"/>
      <c r="AG197" s="537"/>
      <c r="AH197" s="537"/>
      <c r="AI197" s="537"/>
    </row>
    <row r="198" spans="2:35" ht="15.75">
      <c r="B198" s="880">
        <v>197</v>
      </c>
      <c r="C198" s="820" t="s">
        <v>190</v>
      </c>
      <c r="D198" s="819" t="s">
        <v>82</v>
      </c>
      <c r="E198" s="837" t="s">
        <v>83</v>
      </c>
      <c r="F198" s="476" t="s">
        <v>288</v>
      </c>
      <c r="G198" s="477">
        <v>3.8</v>
      </c>
      <c r="H198" s="477">
        <v>1</v>
      </c>
      <c r="I198" s="603"/>
      <c r="J198" s="603"/>
      <c r="K198" s="717"/>
      <c r="L198" s="718"/>
      <c r="M198" s="719">
        <v>30</v>
      </c>
      <c r="N198" s="605">
        <f t="shared" si="28"/>
        <v>7.6315789473684212</v>
      </c>
      <c r="O198" s="916">
        <f t="shared" si="29"/>
        <v>4.350556581655951E-8</v>
      </c>
      <c r="P198" s="608">
        <f t="shared" si="20"/>
        <v>11.443775600735973</v>
      </c>
      <c r="Q198" s="853" t="str">
        <f t="shared" si="30"/>
        <v>13s(N2,R1)</v>
      </c>
      <c r="R198" s="538"/>
      <c r="S198" s="537"/>
      <c r="T198" s="537"/>
      <c r="U198" s="537"/>
      <c r="V198" s="537"/>
      <c r="W198" s="534"/>
      <c r="X198" s="538"/>
      <c r="Y198" s="538"/>
      <c r="Z198" s="538"/>
      <c r="AA198" s="537"/>
      <c r="AB198" s="537"/>
      <c r="AC198" s="537"/>
      <c r="AD198" s="537"/>
      <c r="AE198" s="537"/>
      <c r="AF198" s="537"/>
      <c r="AG198" s="537"/>
      <c r="AH198" s="537"/>
      <c r="AI198" s="537"/>
    </row>
    <row r="199" spans="2:35" ht="15.75">
      <c r="B199" s="869">
        <v>198</v>
      </c>
      <c r="C199" s="828" t="s">
        <v>190</v>
      </c>
      <c r="D199" s="831"/>
      <c r="E199" s="846" t="s">
        <v>241</v>
      </c>
      <c r="F199" s="476" t="s">
        <v>288</v>
      </c>
      <c r="G199" s="477">
        <v>4.3600000000000003</v>
      </c>
      <c r="H199" s="477">
        <v>2</v>
      </c>
      <c r="I199" s="946" t="s">
        <v>39</v>
      </c>
      <c r="J199" s="946"/>
      <c r="K199" s="946"/>
      <c r="L199" s="947"/>
      <c r="M199" s="720">
        <v>30</v>
      </c>
      <c r="N199" s="611">
        <f t="shared" si="28"/>
        <v>6.4220183486238529</v>
      </c>
      <c r="O199" s="917">
        <f t="shared" si="29"/>
        <v>4.2828101509684302E-5</v>
      </c>
      <c r="P199" s="614">
        <f t="shared" si="20"/>
        <v>13.232021765399271</v>
      </c>
      <c r="Q199" s="847" t="str">
        <f t="shared" si="30"/>
        <v>13s(N2,R1)</v>
      </c>
      <c r="R199" s="538"/>
      <c r="S199" s="537"/>
      <c r="T199" s="537"/>
      <c r="U199" s="537"/>
      <c r="V199" s="537"/>
      <c r="W199" s="534"/>
      <c r="X199" s="538"/>
      <c r="Y199" s="538"/>
      <c r="Z199" s="538"/>
      <c r="AA199" s="537"/>
      <c r="AB199" s="537"/>
      <c r="AC199" s="537"/>
      <c r="AD199" s="537"/>
      <c r="AE199" s="537"/>
      <c r="AF199" s="537"/>
      <c r="AG199" s="537"/>
      <c r="AH199" s="537"/>
      <c r="AI199" s="537"/>
    </row>
    <row r="200" spans="2:35" ht="15.75">
      <c r="B200" s="880">
        <v>199</v>
      </c>
      <c r="C200" s="820" t="s">
        <v>191</v>
      </c>
      <c r="D200" s="819" t="s">
        <v>69</v>
      </c>
      <c r="E200" s="837" t="s">
        <v>70</v>
      </c>
      <c r="F200" s="476" t="s">
        <v>274</v>
      </c>
      <c r="G200" s="477">
        <v>3.39</v>
      </c>
      <c r="H200" s="477">
        <v>4</v>
      </c>
      <c r="I200" s="603"/>
      <c r="J200" s="603"/>
      <c r="K200" s="717"/>
      <c r="L200" s="718"/>
      <c r="M200" s="597">
        <v>25</v>
      </c>
      <c r="N200" s="605">
        <f t="shared" si="28"/>
        <v>6.1946902654867255</v>
      </c>
      <c r="O200" s="916">
        <f t="shared" si="29"/>
        <v>1.3350550209789702E-4</v>
      </c>
      <c r="P200" s="608">
        <f t="shared" ref="P200:P263" si="31">SQRT(POWER(3,2)*POWER(G200,2)+POWER(H200,2))</f>
        <v>10.92835303236494</v>
      </c>
      <c r="Q200" s="853" t="str">
        <f t="shared" si="30"/>
        <v>13s(N2,R1)</v>
      </c>
      <c r="R200" s="538"/>
      <c r="S200" s="537"/>
      <c r="T200" s="537"/>
      <c r="U200" s="537"/>
      <c r="V200" s="537"/>
      <c r="W200" s="534"/>
      <c r="X200" s="538"/>
      <c r="Y200" s="538"/>
      <c r="Z200" s="538"/>
      <c r="AA200" s="537"/>
      <c r="AB200" s="537"/>
      <c r="AC200" s="537"/>
      <c r="AD200" s="537"/>
      <c r="AE200" s="537"/>
      <c r="AF200" s="537"/>
      <c r="AG200" s="537"/>
      <c r="AH200" s="537"/>
      <c r="AI200" s="537"/>
    </row>
    <row r="201" spans="2:35" ht="15.75">
      <c r="B201" s="869">
        <v>200</v>
      </c>
      <c r="C201" s="828" t="s">
        <v>191</v>
      </c>
      <c r="D201" s="831"/>
      <c r="E201" s="846" t="s">
        <v>71</v>
      </c>
      <c r="F201" s="476" t="s">
        <v>274</v>
      </c>
      <c r="G201" s="477">
        <v>3.1</v>
      </c>
      <c r="H201" s="477">
        <v>3</v>
      </c>
      <c r="I201" s="946" t="s">
        <v>39</v>
      </c>
      <c r="J201" s="946"/>
      <c r="K201" s="946"/>
      <c r="L201" s="947"/>
      <c r="M201" s="598">
        <v>25</v>
      </c>
      <c r="N201" s="611">
        <f t="shared" si="28"/>
        <v>7.096774193548387</v>
      </c>
      <c r="O201" s="917">
        <f t="shared" si="29"/>
        <v>1.0918841608642538E-6</v>
      </c>
      <c r="P201" s="614">
        <f t="shared" si="31"/>
        <v>9.7718984849413992</v>
      </c>
      <c r="Q201" s="847" t="str">
        <f t="shared" si="30"/>
        <v>13s(N2,R1)</v>
      </c>
      <c r="R201" s="538"/>
      <c r="S201" s="537"/>
      <c r="T201" s="537"/>
      <c r="U201" s="537"/>
      <c r="V201" s="537"/>
      <c r="W201" s="534"/>
      <c r="X201" s="538"/>
      <c r="Y201" s="538"/>
      <c r="Z201" s="538"/>
      <c r="AA201" s="537"/>
      <c r="AB201" s="537"/>
      <c r="AC201" s="537"/>
      <c r="AD201" s="537"/>
      <c r="AE201" s="537"/>
      <c r="AF201" s="537"/>
      <c r="AG201" s="537"/>
      <c r="AH201" s="537"/>
      <c r="AI201" s="537"/>
    </row>
    <row r="202" spans="2:35" ht="15.75">
      <c r="B202" s="880">
        <v>201</v>
      </c>
      <c r="C202" s="820" t="s">
        <v>191</v>
      </c>
      <c r="D202" s="819" t="s">
        <v>72</v>
      </c>
      <c r="E202" s="837" t="s">
        <v>70</v>
      </c>
      <c r="F202" s="476" t="s">
        <v>274</v>
      </c>
      <c r="G202" s="477">
        <v>3.76</v>
      </c>
      <c r="H202" s="477">
        <v>4</v>
      </c>
      <c r="I202" s="603"/>
      <c r="J202" s="603"/>
      <c r="K202" s="717"/>
      <c r="L202" s="718"/>
      <c r="M202" s="592">
        <v>25</v>
      </c>
      <c r="N202" s="605">
        <f t="shared" si="28"/>
        <v>5.585106382978724</v>
      </c>
      <c r="O202" s="916">
        <f t="shared" si="29"/>
        <v>2.2028313371724728E-3</v>
      </c>
      <c r="P202" s="608">
        <f t="shared" si="31"/>
        <v>11.968224596823038</v>
      </c>
      <c r="Q202" s="853" t="str">
        <f t="shared" si="30"/>
        <v>13s/22s/R4s(N2,R1)</v>
      </c>
      <c r="R202" s="538"/>
      <c r="S202" s="537"/>
      <c r="T202" s="537"/>
      <c r="U202" s="537"/>
      <c r="V202" s="537"/>
      <c r="W202" s="534"/>
      <c r="X202" s="538"/>
      <c r="Y202" s="538"/>
      <c r="Z202" s="538"/>
      <c r="AA202" s="537"/>
      <c r="AB202" s="537"/>
      <c r="AC202" s="537"/>
      <c r="AD202" s="537"/>
      <c r="AE202" s="537"/>
      <c r="AF202" s="537"/>
      <c r="AG202" s="537"/>
      <c r="AH202" s="537"/>
      <c r="AI202" s="537"/>
    </row>
    <row r="203" spans="2:35" ht="15.75">
      <c r="B203" s="869">
        <v>202</v>
      </c>
      <c r="C203" s="828" t="s">
        <v>191</v>
      </c>
      <c r="D203" s="831"/>
      <c r="E203" s="846" t="s">
        <v>71</v>
      </c>
      <c r="F203" s="476" t="s">
        <v>274</v>
      </c>
      <c r="G203" s="477">
        <v>3.3</v>
      </c>
      <c r="H203" s="477">
        <v>3</v>
      </c>
      <c r="I203" s="946" t="s">
        <v>39</v>
      </c>
      <c r="J203" s="946"/>
      <c r="K203" s="946"/>
      <c r="L203" s="947"/>
      <c r="M203" s="592">
        <v>25</v>
      </c>
      <c r="N203" s="611">
        <f t="shared" si="28"/>
        <v>6.666666666666667</v>
      </c>
      <c r="O203" s="917">
        <f t="shared" si="29"/>
        <v>1.1915285336172587E-5</v>
      </c>
      <c r="P203" s="614">
        <f t="shared" si="31"/>
        <v>10.34456378974</v>
      </c>
      <c r="Q203" s="847" t="str">
        <f t="shared" si="30"/>
        <v>13s(N2,R1)</v>
      </c>
      <c r="R203" s="538"/>
      <c r="S203" s="537"/>
      <c r="T203" s="537"/>
      <c r="U203" s="537"/>
      <c r="V203" s="537"/>
      <c r="W203" s="534"/>
      <c r="X203" s="538"/>
      <c r="Y203" s="538"/>
      <c r="Z203" s="538"/>
      <c r="AA203" s="537"/>
      <c r="AB203" s="537"/>
      <c r="AC203" s="537"/>
      <c r="AD203" s="537"/>
      <c r="AE203" s="537"/>
      <c r="AF203" s="537"/>
      <c r="AG203" s="537"/>
      <c r="AH203" s="537"/>
      <c r="AI203" s="537"/>
    </row>
    <row r="204" spans="2:35" ht="15.75">
      <c r="B204" s="880">
        <v>203</v>
      </c>
      <c r="C204" s="881" t="s">
        <v>84</v>
      </c>
      <c r="D204" s="819" t="s">
        <v>80</v>
      </c>
      <c r="E204" s="882" t="s">
        <v>81</v>
      </c>
      <c r="F204" s="838">
        <v>30</v>
      </c>
      <c r="G204" s="480">
        <v>14</v>
      </c>
      <c r="H204" s="883">
        <v>0</v>
      </c>
      <c r="I204" s="603">
        <v>19.600000000000001</v>
      </c>
      <c r="J204" s="604">
        <v>50.4</v>
      </c>
      <c r="K204" s="702">
        <f>I204/J204</f>
        <v>0.38888888888888895</v>
      </c>
      <c r="L204" s="703">
        <f>SQRT(POWER(G204,2)+POWER(I204,2))*1.96*SQRT(2)</f>
        <v>66.764401532553265</v>
      </c>
      <c r="M204" s="704">
        <v>29.7</v>
      </c>
      <c r="N204" s="605">
        <f t="shared" si="28"/>
        <v>2.1214285714285714</v>
      </c>
      <c r="O204" s="916">
        <f t="shared" si="29"/>
        <v>26.715883902549709</v>
      </c>
      <c r="P204" s="608">
        <f t="shared" si="31"/>
        <v>42</v>
      </c>
      <c r="Q204" s="853" t="str">
        <f t="shared" si="30"/>
        <v>13s/22s/R4s/41s/10x(N5R2/N2R5)</v>
      </c>
      <c r="R204" s="538"/>
      <c r="S204" s="537"/>
      <c r="T204" s="537"/>
      <c r="U204" s="537"/>
      <c r="V204" s="537"/>
      <c r="W204" s="534"/>
      <c r="X204" s="538"/>
      <c r="Y204" s="538"/>
      <c r="Z204" s="538"/>
      <c r="AA204" s="537"/>
      <c r="AB204" s="537"/>
      <c r="AC204" s="537"/>
      <c r="AD204" s="537"/>
      <c r="AE204" s="537"/>
      <c r="AF204" s="537"/>
      <c r="AG204" s="537"/>
      <c r="AH204" s="537"/>
      <c r="AI204" s="537"/>
    </row>
    <row r="205" spans="2:35" ht="15.75">
      <c r="B205" s="869">
        <v>204</v>
      </c>
      <c r="C205" s="844" t="s">
        <v>84</v>
      </c>
      <c r="D205" s="831"/>
      <c r="E205" s="882" t="s">
        <v>81</v>
      </c>
      <c r="F205" s="838">
        <v>30</v>
      </c>
      <c r="G205" s="480">
        <v>10.4</v>
      </c>
      <c r="H205" s="883">
        <v>0</v>
      </c>
      <c r="I205" s="615">
        <v>19.600000000000001</v>
      </c>
      <c r="J205" s="616">
        <v>50.4</v>
      </c>
      <c r="K205" s="707">
        <f>I205/J205</f>
        <v>0.38888888888888895</v>
      </c>
      <c r="L205" s="708">
        <f>SQRT(POWER(G205,2)+POWER(I205,2))*1.96*SQRT(2)</f>
        <v>61.502788749779477</v>
      </c>
      <c r="M205" s="709">
        <v>29.7</v>
      </c>
      <c r="N205" s="618">
        <f t="shared" si="28"/>
        <v>2.8557692307692304</v>
      </c>
      <c r="O205" s="917">
        <f t="shared" si="29"/>
        <v>8.7586302063563668</v>
      </c>
      <c r="P205" s="614">
        <f t="shared" si="31"/>
        <v>31.2</v>
      </c>
      <c r="Q205" s="847" t="str">
        <f t="shared" si="30"/>
        <v>13s/22s/R4s/41s/10x(N5R2/N2R5)</v>
      </c>
      <c r="R205" s="538"/>
      <c r="S205" s="537"/>
      <c r="T205" s="537"/>
      <c r="U205" s="537"/>
      <c r="V205" s="537"/>
      <c r="W205" s="534"/>
      <c r="X205" s="538"/>
      <c r="Y205" s="538"/>
      <c r="Z205" s="538"/>
      <c r="AA205" s="537"/>
      <c r="AB205" s="537"/>
      <c r="AC205" s="537"/>
      <c r="AD205" s="537"/>
      <c r="AE205" s="537"/>
      <c r="AF205" s="537"/>
      <c r="AG205" s="537"/>
      <c r="AH205" s="537"/>
      <c r="AI205" s="537"/>
    </row>
    <row r="206" spans="2:35" ht="15.75">
      <c r="B206" s="880">
        <v>205</v>
      </c>
      <c r="C206" s="820" t="s">
        <v>192</v>
      </c>
      <c r="D206" s="821" t="s">
        <v>78</v>
      </c>
      <c r="E206" s="837" t="s">
        <v>85</v>
      </c>
      <c r="F206" s="478" t="s">
        <v>283</v>
      </c>
      <c r="G206" s="479">
        <v>2.04</v>
      </c>
      <c r="H206" s="479">
        <v>1</v>
      </c>
      <c r="I206" s="932"/>
      <c r="J206" s="933"/>
      <c r="K206" s="933"/>
      <c r="L206" s="933"/>
      <c r="M206" s="933"/>
      <c r="N206" s="933"/>
      <c r="O206" s="961"/>
      <c r="P206" s="619">
        <f t="shared" si="31"/>
        <v>6.2011611815852685</v>
      </c>
      <c r="Q206" s="884"/>
      <c r="R206" s="538"/>
      <c r="S206" s="537"/>
      <c r="T206" s="537"/>
      <c r="U206" s="537"/>
      <c r="V206" s="537"/>
      <c r="W206" s="534"/>
      <c r="X206" s="538"/>
      <c r="Y206" s="538"/>
      <c r="Z206" s="538"/>
      <c r="AA206" s="537"/>
      <c r="AB206" s="537"/>
      <c r="AC206" s="537"/>
      <c r="AD206" s="537"/>
      <c r="AE206" s="537"/>
      <c r="AF206" s="537"/>
      <c r="AG206" s="537"/>
      <c r="AH206" s="537"/>
      <c r="AI206" s="537"/>
    </row>
    <row r="207" spans="2:35" ht="15.75">
      <c r="B207" s="868">
        <v>206</v>
      </c>
      <c r="C207" s="885" t="s">
        <v>192</v>
      </c>
      <c r="D207" s="829"/>
      <c r="E207" s="843" t="s">
        <v>86</v>
      </c>
      <c r="F207" s="478" t="s">
        <v>283</v>
      </c>
      <c r="G207" s="479">
        <v>1.37</v>
      </c>
      <c r="H207" s="479">
        <v>2</v>
      </c>
      <c r="I207" s="957" t="s">
        <v>39</v>
      </c>
      <c r="J207" s="948"/>
      <c r="K207" s="948"/>
      <c r="L207" s="948"/>
      <c r="M207" s="948"/>
      <c r="N207" s="948"/>
      <c r="O207" s="949"/>
      <c r="P207" s="619">
        <f t="shared" si="31"/>
        <v>4.5707876782891592</v>
      </c>
      <c r="Q207" s="879" t="s">
        <v>39</v>
      </c>
      <c r="R207" s="538"/>
      <c r="S207" s="537"/>
      <c r="T207" s="537"/>
      <c r="U207" s="537"/>
      <c r="V207" s="537"/>
      <c r="W207" s="534"/>
      <c r="X207" s="538"/>
      <c r="Y207" s="538"/>
      <c r="Z207" s="538"/>
      <c r="AA207" s="537"/>
      <c r="AB207" s="537"/>
      <c r="AC207" s="537"/>
      <c r="AD207" s="537"/>
      <c r="AE207" s="537"/>
      <c r="AF207" s="537"/>
      <c r="AG207" s="537"/>
      <c r="AH207" s="537"/>
      <c r="AI207" s="537"/>
    </row>
    <row r="208" spans="2:35" ht="15.75">
      <c r="B208" s="869">
        <v>207</v>
      </c>
      <c r="C208" s="828" t="s">
        <v>192</v>
      </c>
      <c r="D208" s="829"/>
      <c r="E208" s="846" t="s">
        <v>87</v>
      </c>
      <c r="F208" s="478" t="s">
        <v>283</v>
      </c>
      <c r="G208" s="479">
        <v>2.17</v>
      </c>
      <c r="H208" s="479">
        <v>0</v>
      </c>
      <c r="I208" s="962"/>
      <c r="J208" s="963"/>
      <c r="K208" s="963"/>
      <c r="L208" s="963"/>
      <c r="M208" s="963"/>
      <c r="N208" s="963"/>
      <c r="O208" s="964"/>
      <c r="P208" s="614">
        <f t="shared" si="31"/>
        <v>6.51</v>
      </c>
      <c r="Q208" s="886"/>
      <c r="R208" s="538"/>
      <c r="S208" s="537"/>
      <c r="T208" s="537"/>
      <c r="U208" s="537"/>
      <c r="V208" s="537"/>
      <c r="W208" s="534"/>
      <c r="X208" s="538"/>
      <c r="Y208" s="538"/>
      <c r="Z208" s="538"/>
      <c r="AA208" s="537"/>
      <c r="AB208" s="537"/>
      <c r="AC208" s="537"/>
      <c r="AD208" s="537"/>
      <c r="AE208" s="537"/>
      <c r="AF208" s="537"/>
      <c r="AG208" s="537"/>
      <c r="AH208" s="537"/>
      <c r="AI208" s="537"/>
    </row>
    <row r="209" spans="2:35" ht="15.75">
      <c r="B209" s="880">
        <v>208</v>
      </c>
      <c r="C209" s="820" t="s">
        <v>193</v>
      </c>
      <c r="D209" s="819" t="s">
        <v>78</v>
      </c>
      <c r="E209" s="837" t="s">
        <v>85</v>
      </c>
      <c r="F209" s="476" t="s">
        <v>283</v>
      </c>
      <c r="G209" s="477">
        <v>3.73</v>
      </c>
      <c r="H209" s="477">
        <v>2</v>
      </c>
      <c r="I209" s="604">
        <v>12.6</v>
      </c>
      <c r="J209" s="695">
        <v>14</v>
      </c>
      <c r="K209" s="605">
        <f>I209/J209</f>
        <v>0.9</v>
      </c>
      <c r="L209" s="703">
        <f>SQRT(POWER(G209,2)+POWER(I209,2))*1.96*SQRT(2)</f>
        <v>36.423624548910567</v>
      </c>
      <c r="M209" s="682">
        <v>22.7</v>
      </c>
      <c r="N209" s="763">
        <f>(M209-H209)/G209</f>
        <v>5.5495978552278817</v>
      </c>
      <c r="O209" s="916">
        <f t="shared" ref="O209:O211" si="32" xml:space="preserve"> ((1-NORMSDIST(N209-1.5))*1000000)/10000</f>
        <v>2.5652860663916144E-3</v>
      </c>
      <c r="P209" s="924">
        <f t="shared" si="31"/>
        <v>11.36732598283343</v>
      </c>
      <c r="Q209" s="841" t="str">
        <f>IF(N209&gt;=6,"13s(N3,R1)",(IF(N209&gt;=6,"13s(N3,R1)",IF(N209&gt;=5,"13s/2of32s/R4s(N3,R1)",IF(N209&gt;=4,"13s/2of32s/R4s/31s(N3,R1)",IF(N209&gt;=3,"13s/2of32s/R4s/31s/6x(N6,R1/N3,R2)",IF(N209&gt;=2,"13s/2of32s/R4s/31s/12x(N6,R2)","Unaceptable")))))))</f>
        <v>13s/2of32s/R4s(N3,R1)</v>
      </c>
      <c r="R209" s="538"/>
      <c r="S209" s="537"/>
      <c r="T209" s="537"/>
      <c r="U209" s="537"/>
      <c r="V209" s="537"/>
      <c r="W209" s="534"/>
      <c r="X209" s="538"/>
      <c r="Y209" s="538"/>
      <c r="Z209" s="538"/>
      <c r="AA209" s="537"/>
      <c r="AB209" s="537"/>
      <c r="AC209" s="537"/>
      <c r="AD209" s="537"/>
      <c r="AE209" s="537"/>
      <c r="AF209" s="537"/>
      <c r="AG209" s="537"/>
      <c r="AH209" s="537"/>
      <c r="AI209" s="537"/>
    </row>
    <row r="210" spans="2:35" ht="15.75">
      <c r="B210" s="868">
        <v>209</v>
      </c>
      <c r="C210" s="885" t="s">
        <v>193</v>
      </c>
      <c r="D210" s="827"/>
      <c r="E210" s="843" t="s">
        <v>86</v>
      </c>
      <c r="F210" s="476" t="s">
        <v>283</v>
      </c>
      <c r="G210" s="477">
        <v>3.43</v>
      </c>
      <c r="H210" s="477">
        <v>2</v>
      </c>
      <c r="I210" s="616">
        <v>12.6</v>
      </c>
      <c r="J210" s="711">
        <v>14</v>
      </c>
      <c r="K210" s="618">
        <f>I210/J210</f>
        <v>0.9</v>
      </c>
      <c r="L210" s="708">
        <f>SQRT(POWER(G210,2)+POWER(I210,2))*1.96*SQRT(2)</f>
        <v>36.196366001022817</v>
      </c>
      <c r="M210" s="684">
        <v>22.7</v>
      </c>
      <c r="N210" s="764">
        <f>(M210-H210)/G210</f>
        <v>6.0349854227405242</v>
      </c>
      <c r="O210" s="923">
        <f t="shared" si="32"/>
        <v>2.8803732610160893E-4</v>
      </c>
      <c r="P210" s="925">
        <f t="shared" si="31"/>
        <v>10.482561709811204</v>
      </c>
      <c r="Q210" s="841" t="str">
        <f>IF(N210&gt;=6,"13s(N3,R1)",(IF(N210&gt;=6,"13s(N3,R1)",IF(N210&gt;=5,"13s/2of32s/R4s(N3,R1)",IF(N210&gt;=4,"13s/2of32s/R4s/31s(N3,R1)",IF(N210&gt;=3,"13s/2of32s/R4s/31s/6x(N6,R1/N3,R2)",IF(N210&gt;=2,"13s/2of32s/R4s/31s/12x(N6,R2)","Unaceptable")))))))</f>
        <v>13s(N3,R1)</v>
      </c>
      <c r="R210" s="538"/>
      <c r="S210" s="537"/>
      <c r="T210" s="537"/>
      <c r="U210" s="537"/>
      <c r="V210" s="537"/>
      <c r="W210" s="534"/>
      <c r="X210" s="538"/>
      <c r="Y210" s="538"/>
      <c r="Z210" s="538"/>
      <c r="AA210" s="537"/>
      <c r="AB210" s="537"/>
      <c r="AC210" s="537"/>
      <c r="AD210" s="537"/>
      <c r="AE210" s="537"/>
      <c r="AF210" s="537"/>
      <c r="AG210" s="537"/>
      <c r="AH210" s="537"/>
      <c r="AI210" s="537"/>
    </row>
    <row r="211" spans="2:35" ht="15.75">
      <c r="B211" s="869">
        <v>210</v>
      </c>
      <c r="C211" s="828" t="s">
        <v>193</v>
      </c>
      <c r="D211" s="827"/>
      <c r="E211" s="846" t="s">
        <v>87</v>
      </c>
      <c r="F211" s="476" t="s">
        <v>283</v>
      </c>
      <c r="G211" s="477">
        <v>2.12</v>
      </c>
      <c r="H211" s="477">
        <v>2</v>
      </c>
      <c r="I211" s="616">
        <v>12.6</v>
      </c>
      <c r="J211" s="711">
        <v>14</v>
      </c>
      <c r="K211" s="618">
        <f>I211/J211</f>
        <v>0.9</v>
      </c>
      <c r="L211" s="708">
        <f>SQRT(POWER(G211,2)+POWER(I211,2))*1.96*SQRT(2)</f>
        <v>35.416326829302896</v>
      </c>
      <c r="M211" s="684">
        <v>22.7</v>
      </c>
      <c r="N211" s="764">
        <f>(M211-H211)/G211</f>
        <v>9.7641509433962259</v>
      </c>
      <c r="O211" s="917">
        <f t="shared" si="32"/>
        <v>1.1102230246251565E-14</v>
      </c>
      <c r="P211" s="920">
        <f t="shared" si="31"/>
        <v>6.6670533221206503</v>
      </c>
      <c r="Q211" s="841" t="str">
        <f>IF(N211&gt;=6,"13s(N3,R1)",(IF(N211&gt;=6,"13s(N3,R1)",IF(N211&gt;=5,"13s/2of32s/R4s(N3,R1)",IF(N211&gt;=4,"13s/2of32s/R4s/31s(N3,R1)",IF(N211&gt;=3,"13s/2of32s/R4s/31s/6x(N6,R1/N3,R2)",IF(N211&gt;=2,"13s/2of32s/R4s/31s/12x(N6,R2)","Unaceptable")))))))</f>
        <v>13s(N3,R1)</v>
      </c>
      <c r="R211" s="538"/>
      <c r="S211" s="537"/>
      <c r="T211" s="537"/>
      <c r="U211" s="537"/>
      <c r="V211" s="537"/>
      <c r="W211" s="534"/>
      <c r="X211" s="538"/>
      <c r="Y211" s="538"/>
      <c r="Z211" s="538"/>
      <c r="AA211" s="537"/>
      <c r="AB211" s="537"/>
      <c r="AC211" s="537"/>
      <c r="AD211" s="537"/>
      <c r="AE211" s="537"/>
      <c r="AF211" s="537"/>
      <c r="AG211" s="537"/>
      <c r="AH211" s="537"/>
      <c r="AI211" s="537"/>
    </row>
    <row r="212" spans="2:35" ht="15.75">
      <c r="B212" s="880">
        <v>211</v>
      </c>
      <c r="C212" s="820" t="s">
        <v>194</v>
      </c>
      <c r="D212" s="819" t="s">
        <v>78</v>
      </c>
      <c r="E212" s="882" t="s">
        <v>88</v>
      </c>
      <c r="F212" s="476" t="s">
        <v>274</v>
      </c>
      <c r="G212" s="477">
        <v>2.2799999999999998</v>
      </c>
      <c r="H212" s="477">
        <v>2</v>
      </c>
      <c r="I212" s="932"/>
      <c r="J212" s="933"/>
      <c r="K212" s="933"/>
      <c r="L212" s="933"/>
      <c r="M212" s="933"/>
      <c r="N212" s="933"/>
      <c r="O212" s="913"/>
      <c r="P212" s="924">
        <f t="shared" si="31"/>
        <v>7.1264016165242889</v>
      </c>
      <c r="Q212" s="884"/>
      <c r="R212" s="538"/>
      <c r="S212" s="537"/>
      <c r="T212" s="537"/>
      <c r="U212" s="537"/>
      <c r="V212" s="537"/>
      <c r="W212" s="534"/>
      <c r="X212" s="538"/>
      <c r="Y212" s="538"/>
      <c r="Z212" s="538"/>
      <c r="AA212" s="537"/>
      <c r="AB212" s="537"/>
      <c r="AC212" s="537"/>
      <c r="AD212" s="537"/>
      <c r="AE212" s="537"/>
      <c r="AF212" s="537"/>
      <c r="AG212" s="537"/>
      <c r="AH212" s="537"/>
      <c r="AI212" s="537"/>
    </row>
    <row r="213" spans="2:35" ht="15.75">
      <c r="B213" s="869">
        <v>212</v>
      </c>
      <c r="C213" s="828" t="s">
        <v>194</v>
      </c>
      <c r="D213" s="831"/>
      <c r="E213" s="882" t="s">
        <v>89</v>
      </c>
      <c r="F213" s="476" t="s">
        <v>274</v>
      </c>
      <c r="G213" s="477">
        <v>2.2799999999999998</v>
      </c>
      <c r="H213" s="477">
        <v>2</v>
      </c>
      <c r="I213" s="936" t="s">
        <v>39</v>
      </c>
      <c r="J213" s="937"/>
      <c r="K213" s="937"/>
      <c r="L213" s="937"/>
      <c r="M213" s="937"/>
      <c r="N213" s="937"/>
      <c r="O213" s="909"/>
      <c r="P213" s="920">
        <f t="shared" si="31"/>
        <v>7.1264016165242889</v>
      </c>
      <c r="Q213" s="879" t="s">
        <v>39</v>
      </c>
      <c r="R213" s="538"/>
      <c r="S213" s="537"/>
      <c r="T213" s="537"/>
      <c r="U213" s="537"/>
      <c r="V213" s="537"/>
      <c r="W213" s="534"/>
      <c r="X213" s="538"/>
      <c r="Y213" s="538"/>
      <c r="Z213" s="538"/>
      <c r="AA213" s="537"/>
      <c r="AB213" s="537"/>
      <c r="AC213" s="537"/>
      <c r="AD213" s="537"/>
      <c r="AE213" s="537"/>
      <c r="AF213" s="537"/>
      <c r="AG213" s="537"/>
      <c r="AH213" s="537"/>
      <c r="AI213" s="537"/>
    </row>
    <row r="214" spans="2:35" ht="15.75">
      <c r="B214" s="880">
        <v>213</v>
      </c>
      <c r="C214" s="820" t="s">
        <v>195</v>
      </c>
      <c r="D214" s="819" t="s">
        <v>69</v>
      </c>
      <c r="E214" s="837" t="s">
        <v>70</v>
      </c>
      <c r="F214" s="476" t="s">
        <v>278</v>
      </c>
      <c r="G214" s="477">
        <v>6.2</v>
      </c>
      <c r="H214" s="477">
        <v>2</v>
      </c>
      <c r="I214" s="721">
        <v>15.2</v>
      </c>
      <c r="J214" s="615">
        <v>38.1</v>
      </c>
      <c r="K214" s="618">
        <f t="shared" ref="K214:K231" si="33">I214/J214</f>
        <v>0.39895013123359574</v>
      </c>
      <c r="L214" s="708">
        <f t="shared" ref="L214:L231" si="34">SQRT(POWER(G214,2)+POWER(I214,2))*1.96*SQRT(2)</f>
        <v>45.502403628819437</v>
      </c>
      <c r="M214" s="722">
        <v>22.8</v>
      </c>
      <c r="N214" s="618">
        <f t="shared" ref="N214:N231" si="35">(M214-H214)/G214</f>
        <v>3.3548387096774195</v>
      </c>
      <c r="O214" s="916">
        <f t="shared" ref="O214:O231" si="36" xml:space="preserve"> ((1-NORMSDIST(N214-1.5))*1000000)/10000</f>
        <v>3.1809631213978173</v>
      </c>
      <c r="P214" s="608">
        <f t="shared" si="31"/>
        <v>18.70721785835617</v>
      </c>
      <c r="Q214" s="853" t="str">
        <f t="shared" ref="Q214:Q231" si="37">IF(N214&gt;=6,"13s(N2,R1)",(IF(N214&gt;=6,"13s(N2,R1)",IF(N214&gt;=5,"13s/22s/R4s(N2,R1)",IF(N214&gt;=4,"13s/22s/R4s/41s(N4,R1/N2,R2)",IF(N214&gt;=3,"13s/22s/R4s/41s/8x(N4R2/N2R4)",IF(N214&gt;=2,"13s/22s/R4s/41s/10x(N5R2/N2R5)","Unaceptable")))))))</f>
        <v>13s/22s/R4s/41s/8x(N4R2/N2R4)</v>
      </c>
      <c r="R214" s="538"/>
      <c r="S214" s="537"/>
      <c r="T214" s="537"/>
      <c r="U214" s="537"/>
      <c r="V214" s="537"/>
      <c r="W214" s="534"/>
      <c r="X214" s="538"/>
      <c r="Y214" s="538"/>
      <c r="Z214" s="538"/>
      <c r="AA214" s="537"/>
      <c r="AB214" s="537"/>
      <c r="AC214" s="537"/>
      <c r="AD214" s="537"/>
      <c r="AE214" s="537"/>
      <c r="AF214" s="537"/>
      <c r="AG214" s="537"/>
      <c r="AH214" s="537"/>
      <c r="AI214" s="537"/>
    </row>
    <row r="215" spans="2:35" ht="15.75">
      <c r="B215" s="869">
        <v>214</v>
      </c>
      <c r="C215" s="828" t="s">
        <v>195</v>
      </c>
      <c r="D215" s="831"/>
      <c r="E215" s="846" t="s">
        <v>71</v>
      </c>
      <c r="F215" s="476" t="s">
        <v>274</v>
      </c>
      <c r="G215" s="477">
        <v>6.58</v>
      </c>
      <c r="H215" s="477">
        <v>1</v>
      </c>
      <c r="I215" s="716">
        <v>15.2</v>
      </c>
      <c r="J215" s="609">
        <v>38.1</v>
      </c>
      <c r="K215" s="611">
        <f t="shared" si="33"/>
        <v>0.39895013123359574</v>
      </c>
      <c r="L215" s="723">
        <f t="shared" si="34"/>
        <v>45.910580790053189</v>
      </c>
      <c r="M215" s="724">
        <v>22.8</v>
      </c>
      <c r="N215" s="611">
        <f t="shared" si="35"/>
        <v>3.3130699088145898</v>
      </c>
      <c r="O215" s="917">
        <f t="shared" si="36"/>
        <v>3.4910519797933803</v>
      </c>
      <c r="P215" s="614">
        <f t="shared" si="31"/>
        <v>19.76531305089803</v>
      </c>
      <c r="Q215" s="847" t="str">
        <f t="shared" si="37"/>
        <v>13s/22s/R4s/41s/8x(N4R2/N2R4)</v>
      </c>
      <c r="R215" s="538"/>
      <c r="S215" s="537"/>
      <c r="T215" s="537"/>
      <c r="U215" s="537"/>
      <c r="V215" s="537"/>
      <c r="W215" s="534"/>
      <c r="X215" s="538"/>
      <c r="Y215" s="538"/>
      <c r="Z215" s="538"/>
      <c r="AA215" s="537"/>
      <c r="AB215" s="537"/>
      <c r="AC215" s="537"/>
      <c r="AD215" s="537"/>
      <c r="AE215" s="537"/>
      <c r="AF215" s="537"/>
      <c r="AG215" s="537"/>
      <c r="AH215" s="537"/>
      <c r="AI215" s="537"/>
    </row>
    <row r="216" spans="2:35" ht="15.75">
      <c r="B216" s="880">
        <v>215</v>
      </c>
      <c r="C216" s="885" t="s">
        <v>195</v>
      </c>
      <c r="D216" s="819" t="s">
        <v>72</v>
      </c>
      <c r="E216" s="837" t="s">
        <v>70</v>
      </c>
      <c r="F216" s="476" t="s">
        <v>278</v>
      </c>
      <c r="G216" s="477">
        <v>6.31</v>
      </c>
      <c r="H216" s="477">
        <v>2</v>
      </c>
      <c r="I216" s="715">
        <v>15.2</v>
      </c>
      <c r="J216" s="603">
        <v>38.1</v>
      </c>
      <c r="K216" s="605">
        <f t="shared" si="33"/>
        <v>0.39895013123359574</v>
      </c>
      <c r="L216" s="703">
        <f t="shared" si="34"/>
        <v>45.618434733339988</v>
      </c>
      <c r="M216" s="725">
        <v>22.8</v>
      </c>
      <c r="N216" s="605">
        <f t="shared" si="35"/>
        <v>3.2963549920760702</v>
      </c>
      <c r="O216" s="916">
        <f t="shared" si="36"/>
        <v>3.6219038537678605</v>
      </c>
      <c r="P216" s="608">
        <f t="shared" si="31"/>
        <v>19.035359203335247</v>
      </c>
      <c r="Q216" s="853" t="str">
        <f t="shared" si="37"/>
        <v>13s/22s/R4s/41s/8x(N4R2/N2R4)</v>
      </c>
      <c r="R216" s="538"/>
      <c r="S216" s="537"/>
      <c r="T216" s="537"/>
      <c r="U216" s="537"/>
      <c r="V216" s="537"/>
      <c r="W216" s="534"/>
      <c r="X216" s="538"/>
      <c r="Y216" s="538"/>
      <c r="Z216" s="538"/>
      <c r="AA216" s="537"/>
      <c r="AB216" s="537"/>
      <c r="AC216" s="537"/>
      <c r="AD216" s="537"/>
      <c r="AE216" s="537"/>
      <c r="AF216" s="537"/>
      <c r="AG216" s="537"/>
      <c r="AH216" s="537"/>
      <c r="AI216" s="537"/>
    </row>
    <row r="217" spans="2:35" ht="15.75">
      <c r="B217" s="869">
        <v>216</v>
      </c>
      <c r="C217" s="828" t="s">
        <v>195</v>
      </c>
      <c r="D217" s="831"/>
      <c r="E217" s="846" t="s">
        <v>71</v>
      </c>
      <c r="F217" s="476" t="s">
        <v>278</v>
      </c>
      <c r="G217" s="477">
        <v>6.11</v>
      </c>
      <c r="H217" s="477">
        <v>0</v>
      </c>
      <c r="I217" s="716">
        <v>15.2</v>
      </c>
      <c r="J217" s="609">
        <v>38.1</v>
      </c>
      <c r="K217" s="611">
        <f t="shared" si="33"/>
        <v>0.39895013123359574</v>
      </c>
      <c r="L217" s="723">
        <f t="shared" si="34"/>
        <v>45.408771385273127</v>
      </c>
      <c r="M217" s="724">
        <v>22.8</v>
      </c>
      <c r="N217" s="611">
        <f t="shared" si="35"/>
        <v>3.7315875613747953</v>
      </c>
      <c r="O217" s="917">
        <f t="shared" si="36"/>
        <v>1.2821117245690683</v>
      </c>
      <c r="P217" s="614">
        <f t="shared" si="31"/>
        <v>18.330000000000002</v>
      </c>
      <c r="Q217" s="847" t="str">
        <f t="shared" si="37"/>
        <v>13s/22s/R4s/41s/8x(N4R2/N2R4)</v>
      </c>
      <c r="R217" s="538"/>
      <c r="S217" s="537"/>
      <c r="T217" s="537"/>
      <c r="U217" s="537"/>
      <c r="V217" s="537"/>
      <c r="W217" s="534"/>
      <c r="X217" s="538"/>
      <c r="Y217" s="538"/>
      <c r="Z217" s="538"/>
      <c r="AA217" s="537"/>
      <c r="AB217" s="537"/>
      <c r="AC217" s="537"/>
      <c r="AD217" s="537"/>
      <c r="AE217" s="537"/>
      <c r="AF217" s="537"/>
      <c r="AG217" s="537"/>
      <c r="AH217" s="537"/>
      <c r="AI217" s="537"/>
    </row>
    <row r="218" spans="2:35" ht="15.75">
      <c r="B218" s="786">
        <v>217</v>
      </c>
      <c r="C218" s="787" t="s">
        <v>196</v>
      </c>
      <c r="D218" s="786" t="s">
        <v>82</v>
      </c>
      <c r="E218" s="848" t="s">
        <v>83</v>
      </c>
      <c r="F218" s="467" t="s">
        <v>289</v>
      </c>
      <c r="G218" s="469">
        <v>4.62</v>
      </c>
      <c r="H218" s="469">
        <v>0</v>
      </c>
      <c r="I218" s="726">
        <v>12.2</v>
      </c>
      <c r="J218" s="727">
        <v>45.6</v>
      </c>
      <c r="K218" s="728">
        <f t="shared" si="33"/>
        <v>0.26754385964912281</v>
      </c>
      <c r="L218" s="681">
        <f t="shared" si="34"/>
        <v>36.160209928594163</v>
      </c>
      <c r="M218" s="725">
        <v>21.9</v>
      </c>
      <c r="N218" s="644">
        <f t="shared" si="35"/>
        <v>4.7402597402597397</v>
      </c>
      <c r="O218" s="916">
        <f t="shared" si="36"/>
        <v>5.9710431900039655E-2</v>
      </c>
      <c r="P218" s="647">
        <f t="shared" si="31"/>
        <v>13.860000000000001</v>
      </c>
      <c r="Q218" s="849" t="str">
        <f t="shared" si="37"/>
        <v>13s/22s/R4s/41s(N4,R1/N2,R2)</v>
      </c>
      <c r="R218" s="538"/>
      <c r="S218" s="537"/>
      <c r="T218" s="537"/>
      <c r="U218" s="537"/>
      <c r="V218" s="537"/>
      <c r="W218" s="534"/>
      <c r="X218" s="538"/>
      <c r="Y218" s="538"/>
      <c r="Z218" s="538"/>
      <c r="AA218" s="537"/>
      <c r="AB218" s="537"/>
      <c r="AC218" s="537"/>
      <c r="AD218" s="537"/>
      <c r="AE218" s="537"/>
      <c r="AF218" s="537"/>
      <c r="AG218" s="537"/>
      <c r="AH218" s="537"/>
      <c r="AI218" s="537"/>
    </row>
    <row r="219" spans="2:35" ht="15.75">
      <c r="B219" s="794">
        <v>218</v>
      </c>
      <c r="C219" s="795" t="s">
        <v>196</v>
      </c>
      <c r="D219" s="794"/>
      <c r="E219" s="850" t="s">
        <v>241</v>
      </c>
      <c r="F219" s="467" t="s">
        <v>289</v>
      </c>
      <c r="G219" s="469">
        <v>5.26</v>
      </c>
      <c r="H219" s="469">
        <v>2</v>
      </c>
      <c r="I219" s="729">
        <v>12.2</v>
      </c>
      <c r="J219" s="730">
        <v>45.6</v>
      </c>
      <c r="K219" s="731">
        <f t="shared" si="33"/>
        <v>0.26754385964912281</v>
      </c>
      <c r="L219" s="732">
        <f t="shared" si="34"/>
        <v>36.825849512536706</v>
      </c>
      <c r="M219" s="724">
        <v>21.9</v>
      </c>
      <c r="N219" s="648">
        <f t="shared" si="35"/>
        <v>3.7832699619771861</v>
      </c>
      <c r="O219" s="917">
        <f t="shared" si="36"/>
        <v>1.1207235627031187</v>
      </c>
      <c r="P219" s="651">
        <f t="shared" si="31"/>
        <v>15.906237770132822</v>
      </c>
      <c r="Q219" s="851" t="str">
        <f t="shared" si="37"/>
        <v>13s/22s/R4s/41s/8x(N4R2/N2R4)</v>
      </c>
      <c r="R219" s="538"/>
      <c r="S219" s="537"/>
      <c r="T219" s="537"/>
      <c r="U219" s="537"/>
      <c r="V219" s="537"/>
      <c r="W219" s="534"/>
      <c r="X219" s="538"/>
      <c r="Y219" s="538"/>
      <c r="Z219" s="538"/>
      <c r="AA219" s="537"/>
      <c r="AB219" s="537"/>
      <c r="AC219" s="537"/>
      <c r="AD219" s="537"/>
      <c r="AE219" s="537"/>
      <c r="AF219" s="537"/>
      <c r="AG219" s="537"/>
      <c r="AH219" s="537"/>
      <c r="AI219" s="537"/>
    </row>
    <row r="220" spans="2:35" ht="15.75">
      <c r="B220" s="786">
        <v>219</v>
      </c>
      <c r="C220" s="787" t="s">
        <v>197</v>
      </c>
      <c r="D220" s="786" t="s">
        <v>82</v>
      </c>
      <c r="E220" s="848" t="s">
        <v>83</v>
      </c>
      <c r="F220" s="467" t="s">
        <v>288</v>
      </c>
      <c r="G220" s="469">
        <v>2.0499999999999998</v>
      </c>
      <c r="H220" s="469">
        <v>0</v>
      </c>
      <c r="I220" s="733">
        <v>24.7</v>
      </c>
      <c r="J220" s="734">
        <v>54.6</v>
      </c>
      <c r="K220" s="735">
        <f t="shared" si="33"/>
        <v>0.45238095238095238</v>
      </c>
      <c r="L220" s="683">
        <f t="shared" si="34"/>
        <v>68.700306665982211</v>
      </c>
      <c r="M220" s="704">
        <v>20</v>
      </c>
      <c r="N220" s="678">
        <f t="shared" si="35"/>
        <v>9.7560975609756113</v>
      </c>
      <c r="O220" s="916">
        <f t="shared" si="36"/>
        <v>1.1102230246251565E-14</v>
      </c>
      <c r="P220" s="673">
        <f t="shared" si="31"/>
        <v>6.1499999999999995</v>
      </c>
      <c r="Q220" s="856" t="str">
        <f t="shared" si="37"/>
        <v>13s(N2,R1)</v>
      </c>
      <c r="R220" s="538"/>
      <c r="S220" s="537"/>
      <c r="T220" s="537"/>
      <c r="U220" s="537"/>
      <c r="V220" s="537"/>
      <c r="W220" s="534"/>
      <c r="X220" s="538"/>
      <c r="Y220" s="538"/>
      <c r="Z220" s="538"/>
      <c r="AA220" s="537"/>
      <c r="AB220" s="537"/>
      <c r="AC220" s="537"/>
      <c r="AD220" s="537"/>
      <c r="AE220" s="537"/>
      <c r="AF220" s="537"/>
      <c r="AG220" s="537"/>
      <c r="AH220" s="537"/>
      <c r="AI220" s="537"/>
    </row>
    <row r="221" spans="2:35" ht="15.75">
      <c r="B221" s="794">
        <v>220</v>
      </c>
      <c r="C221" s="795" t="s">
        <v>197</v>
      </c>
      <c r="D221" s="812"/>
      <c r="E221" s="850" t="s">
        <v>241</v>
      </c>
      <c r="F221" s="467" t="s">
        <v>288</v>
      </c>
      <c r="G221" s="469">
        <v>2.85</v>
      </c>
      <c r="H221" s="469">
        <v>1</v>
      </c>
      <c r="I221" s="729">
        <v>24.7</v>
      </c>
      <c r="J221" s="730">
        <v>54.6</v>
      </c>
      <c r="K221" s="731">
        <f t="shared" si="33"/>
        <v>0.45238095238095238</v>
      </c>
      <c r="L221" s="732">
        <f t="shared" si="34"/>
        <v>68.919157568850181</v>
      </c>
      <c r="M221" s="709">
        <v>20</v>
      </c>
      <c r="N221" s="648">
        <f t="shared" si="35"/>
        <v>6.6666666666666661</v>
      </c>
      <c r="O221" s="917">
        <f t="shared" si="36"/>
        <v>1.1915285336172587E-5</v>
      </c>
      <c r="P221" s="651">
        <f t="shared" si="31"/>
        <v>8.6082808969038656</v>
      </c>
      <c r="Q221" s="851" t="str">
        <f t="shared" si="37"/>
        <v>13s(N2,R1)</v>
      </c>
      <c r="R221" s="538"/>
      <c r="S221" s="537"/>
      <c r="T221" s="537"/>
      <c r="U221" s="537"/>
      <c r="V221" s="537"/>
      <c r="W221" s="538"/>
      <c r="X221" s="538"/>
      <c r="Y221" s="538"/>
      <c r="Z221" s="538"/>
      <c r="AA221" s="537"/>
      <c r="AB221" s="537"/>
      <c r="AC221" s="537"/>
      <c r="AD221" s="537"/>
      <c r="AE221" s="537"/>
      <c r="AF221" s="537"/>
      <c r="AG221" s="537"/>
      <c r="AH221" s="537"/>
      <c r="AI221" s="537"/>
    </row>
    <row r="222" spans="2:35" ht="15.75">
      <c r="B222" s="786">
        <v>221</v>
      </c>
      <c r="C222" s="787" t="s">
        <v>198</v>
      </c>
      <c r="D222" s="786" t="s">
        <v>82</v>
      </c>
      <c r="E222" s="848" t="s">
        <v>83</v>
      </c>
      <c r="F222" s="467" t="s">
        <v>283</v>
      </c>
      <c r="G222" s="469">
        <v>3.38</v>
      </c>
      <c r="H222" s="469">
        <v>1</v>
      </c>
      <c r="I222" s="726">
        <v>6.1</v>
      </c>
      <c r="J222" s="727">
        <v>62.9</v>
      </c>
      <c r="K222" s="728">
        <f t="shared" si="33"/>
        <v>9.6979332273449917E-2</v>
      </c>
      <c r="L222" s="681">
        <f t="shared" si="34"/>
        <v>19.330489442329185</v>
      </c>
      <c r="M222" s="691">
        <v>20.8</v>
      </c>
      <c r="N222" s="644">
        <f t="shared" si="35"/>
        <v>5.8579881656804735</v>
      </c>
      <c r="O222" s="916">
        <f t="shared" si="36"/>
        <v>6.5631739922800136E-4</v>
      </c>
      <c r="P222" s="647">
        <f t="shared" si="31"/>
        <v>10.189190350562697</v>
      </c>
      <c r="Q222" s="849" t="str">
        <f t="shared" si="37"/>
        <v>13s/22s/R4s(N2,R1)</v>
      </c>
      <c r="R222" s="538"/>
      <c r="S222" s="537"/>
      <c r="T222" s="537"/>
      <c r="U222" s="537"/>
      <c r="V222" s="537"/>
      <c r="W222" s="538"/>
      <c r="X222" s="538"/>
      <c r="Y222" s="538"/>
      <c r="Z222" s="538"/>
      <c r="AA222" s="537"/>
      <c r="AB222" s="537"/>
      <c r="AC222" s="537"/>
      <c r="AD222" s="537"/>
      <c r="AE222" s="537"/>
      <c r="AF222" s="537"/>
      <c r="AG222" s="537"/>
      <c r="AH222" s="537"/>
      <c r="AI222" s="537"/>
    </row>
    <row r="223" spans="2:35" ht="15.75">
      <c r="B223" s="794">
        <v>222</v>
      </c>
      <c r="C223" s="795" t="s">
        <v>198</v>
      </c>
      <c r="D223" s="812"/>
      <c r="E223" s="850" t="s">
        <v>241</v>
      </c>
      <c r="F223" s="470" t="s">
        <v>283</v>
      </c>
      <c r="G223" s="471">
        <v>3.24</v>
      </c>
      <c r="H223" s="471">
        <v>0</v>
      </c>
      <c r="I223" s="729">
        <v>6.1</v>
      </c>
      <c r="J223" s="730">
        <v>62.9</v>
      </c>
      <c r="K223" s="731">
        <f t="shared" si="33"/>
        <v>9.6979332273449917E-2</v>
      </c>
      <c r="L223" s="732">
        <f t="shared" si="34"/>
        <v>19.145418050280334</v>
      </c>
      <c r="M223" s="689">
        <v>20.8</v>
      </c>
      <c r="N223" s="648">
        <f t="shared" si="35"/>
        <v>6.4197530864197532</v>
      </c>
      <c r="O223" s="917">
        <f t="shared" si="36"/>
        <v>4.332673786411334E-5</v>
      </c>
      <c r="P223" s="651">
        <f t="shared" si="31"/>
        <v>9.7200000000000006</v>
      </c>
      <c r="Q223" s="851" t="str">
        <f t="shared" si="37"/>
        <v>13s(N2,R1)</v>
      </c>
      <c r="R223" s="538"/>
      <c r="S223" s="537"/>
      <c r="T223" s="537"/>
      <c r="U223" s="537"/>
      <c r="V223" s="537"/>
      <c r="W223" s="538"/>
      <c r="X223" s="538"/>
      <c r="Y223" s="538"/>
      <c r="Z223" s="538"/>
      <c r="AA223" s="537"/>
      <c r="AB223" s="537"/>
      <c r="AC223" s="537"/>
      <c r="AD223" s="537"/>
      <c r="AE223" s="537"/>
      <c r="AF223" s="537"/>
      <c r="AG223" s="537"/>
      <c r="AH223" s="537"/>
      <c r="AI223" s="537"/>
    </row>
    <row r="224" spans="2:35" ht="15.75">
      <c r="B224" s="786">
        <v>223</v>
      </c>
      <c r="C224" s="787" t="s">
        <v>199</v>
      </c>
      <c r="D224" s="786" t="s">
        <v>82</v>
      </c>
      <c r="E224" s="848" t="s">
        <v>83</v>
      </c>
      <c r="F224" s="790">
        <v>16</v>
      </c>
      <c r="G224" s="791">
        <v>4.1900000000000004</v>
      </c>
      <c r="H224" s="792" t="s">
        <v>290</v>
      </c>
      <c r="I224" s="736">
        <v>16</v>
      </c>
      <c r="J224" s="727">
        <v>130.5</v>
      </c>
      <c r="K224" s="728">
        <f t="shared" si="33"/>
        <v>0.12260536398467432</v>
      </c>
      <c r="L224" s="681">
        <f t="shared" si="34"/>
        <v>45.845242147032017</v>
      </c>
      <c r="M224" s="573">
        <v>23</v>
      </c>
      <c r="N224" s="644">
        <f t="shared" si="35"/>
        <v>5.0119331742243434</v>
      </c>
      <c r="O224" s="916">
        <f t="shared" si="36"/>
        <v>2.224299211222025E-2</v>
      </c>
      <c r="P224" s="647">
        <f t="shared" si="31"/>
        <v>12.728114550081644</v>
      </c>
      <c r="Q224" s="849" t="str">
        <f t="shared" si="37"/>
        <v>13s/22s/R4s(N2,R1)</v>
      </c>
      <c r="R224" s="538"/>
      <c r="S224" s="537"/>
      <c r="T224" s="537"/>
      <c r="U224" s="537"/>
      <c r="V224" s="537"/>
      <c r="W224" s="538"/>
      <c r="X224" s="538"/>
      <c r="Y224" s="538"/>
      <c r="Z224" s="538"/>
      <c r="AA224" s="537"/>
      <c r="AB224" s="537"/>
      <c r="AC224" s="537"/>
      <c r="AD224" s="537"/>
      <c r="AE224" s="537"/>
      <c r="AF224" s="537"/>
      <c r="AG224" s="537"/>
      <c r="AH224" s="537"/>
      <c r="AI224" s="537"/>
    </row>
    <row r="225" spans="1:35" ht="15.75">
      <c r="B225" s="794">
        <v>224</v>
      </c>
      <c r="C225" s="795" t="s">
        <v>199</v>
      </c>
      <c r="D225" s="794"/>
      <c r="E225" s="850" t="s">
        <v>241</v>
      </c>
      <c r="F225" s="790">
        <v>16</v>
      </c>
      <c r="G225" s="791">
        <v>3.77</v>
      </c>
      <c r="H225" s="792" t="s">
        <v>290</v>
      </c>
      <c r="I225" s="737">
        <v>16</v>
      </c>
      <c r="J225" s="730">
        <v>130.5</v>
      </c>
      <c r="K225" s="731">
        <f t="shared" si="33"/>
        <v>0.12260536398467432</v>
      </c>
      <c r="L225" s="732">
        <f t="shared" si="34"/>
        <v>45.564237657180222</v>
      </c>
      <c r="M225" s="574">
        <v>23</v>
      </c>
      <c r="N225" s="648">
        <f t="shared" si="35"/>
        <v>5.5702917771883289</v>
      </c>
      <c r="O225" s="917">
        <f t="shared" si="36"/>
        <v>2.3477146261052795E-3</v>
      </c>
      <c r="P225" s="651">
        <f t="shared" si="31"/>
        <v>11.485473433864186</v>
      </c>
      <c r="Q225" s="851" t="str">
        <f>IF(N225&gt;=6,"13s(N2,R1)",(IF(N225&gt;=6,"13s(N2,R1)",IF(N225&gt;=5,"13s/22s/R4s(N2,R1)",IF(N225&gt;=4,"13s/22s/R4s/41s(N4,R1/N2,R2)",IF(N225&gt;=3,"13s/22s/R4s/41s/8x(N4R2/N2R4)",IF(N225&gt;=2,"13s/22s/R4s/41s/10x(N5R2/N2R5)","Unaceptable")))))))</f>
        <v>13s/22s/R4s(N2,R1)</v>
      </c>
      <c r="R225" s="538"/>
      <c r="S225" s="537"/>
      <c r="T225" s="537"/>
      <c r="U225" s="537"/>
      <c r="V225" s="537"/>
      <c r="W225" s="538"/>
      <c r="X225" s="538"/>
      <c r="Y225" s="538"/>
      <c r="Z225" s="538"/>
      <c r="AA225" s="537"/>
      <c r="AB225" s="537"/>
      <c r="AC225" s="537"/>
      <c r="AD225" s="537"/>
      <c r="AE225" s="537"/>
      <c r="AF225" s="537"/>
      <c r="AG225" s="537"/>
      <c r="AH225" s="537"/>
      <c r="AI225" s="537"/>
    </row>
    <row r="226" spans="1:35" ht="15.75">
      <c r="B226" s="786">
        <v>225</v>
      </c>
      <c r="C226" s="787" t="s">
        <v>200</v>
      </c>
      <c r="D226" s="786" t="s">
        <v>82</v>
      </c>
      <c r="E226" s="848" t="s">
        <v>83</v>
      </c>
      <c r="F226" s="467" t="s">
        <v>289</v>
      </c>
      <c r="G226" s="469">
        <v>2.85</v>
      </c>
      <c r="H226" s="469">
        <v>1</v>
      </c>
      <c r="I226" s="726">
        <v>12.7</v>
      </c>
      <c r="J226" s="727">
        <v>55.6</v>
      </c>
      <c r="K226" s="728">
        <f t="shared" si="33"/>
        <v>0.22841726618705033</v>
      </c>
      <c r="L226" s="681">
        <f t="shared" si="34"/>
        <v>36.078111369637966</v>
      </c>
      <c r="M226" s="666">
        <v>24</v>
      </c>
      <c r="N226" s="644">
        <f t="shared" si="35"/>
        <v>8.0701754385964914</v>
      </c>
      <c r="O226" s="916">
        <f t="shared" si="36"/>
        <v>2.5128010783248556E-9</v>
      </c>
      <c r="P226" s="647">
        <f t="shared" si="31"/>
        <v>8.6082808969038656</v>
      </c>
      <c r="Q226" s="849" t="str">
        <f t="shared" si="37"/>
        <v>13s(N2,R1)</v>
      </c>
      <c r="R226" s="538"/>
      <c r="S226" s="537"/>
      <c r="T226" s="537"/>
      <c r="U226" s="537"/>
      <c r="V226" s="537"/>
      <c r="W226" s="538"/>
      <c r="X226" s="538"/>
      <c r="Y226" s="538"/>
      <c r="Z226" s="538"/>
      <c r="AA226" s="537"/>
      <c r="AB226" s="537"/>
      <c r="AC226" s="537"/>
      <c r="AD226" s="537"/>
      <c r="AE226" s="537"/>
      <c r="AF226" s="537"/>
      <c r="AG226" s="537"/>
      <c r="AH226" s="537"/>
      <c r="AI226" s="537"/>
    </row>
    <row r="227" spans="1:35" ht="15.75">
      <c r="A227" s="530"/>
      <c r="B227" s="794">
        <v>226</v>
      </c>
      <c r="C227" s="795" t="s">
        <v>200</v>
      </c>
      <c r="D227" s="796"/>
      <c r="E227" s="850" t="s">
        <v>241</v>
      </c>
      <c r="F227" s="467" t="s">
        <v>291</v>
      </c>
      <c r="G227" s="469">
        <v>3.04</v>
      </c>
      <c r="H227" s="469">
        <v>2</v>
      </c>
      <c r="I227" s="729">
        <v>12.7</v>
      </c>
      <c r="J227" s="730">
        <v>55.6</v>
      </c>
      <c r="K227" s="731">
        <f t="shared" si="33"/>
        <v>0.22841726618705033</v>
      </c>
      <c r="L227" s="732">
        <f t="shared" si="34"/>
        <v>36.197077079786432</v>
      </c>
      <c r="M227" s="667">
        <v>24</v>
      </c>
      <c r="N227" s="648">
        <f t="shared" si="35"/>
        <v>7.2368421052631575</v>
      </c>
      <c r="O227" s="917">
        <f t="shared" si="36"/>
        <v>4.8229051863302175E-7</v>
      </c>
      <c r="P227" s="651">
        <f t="shared" si="31"/>
        <v>9.336723193926229</v>
      </c>
      <c r="Q227" s="851" t="str">
        <f t="shared" si="37"/>
        <v>13s(N2,R1)</v>
      </c>
      <c r="R227" s="538"/>
      <c r="S227" s="537"/>
      <c r="T227" s="537"/>
      <c r="U227" s="537"/>
      <c r="V227" s="537"/>
      <c r="W227" s="538"/>
      <c r="X227" s="538"/>
      <c r="Y227" s="538"/>
      <c r="Z227" s="538"/>
      <c r="AA227" s="537"/>
      <c r="AB227" s="537"/>
      <c r="AC227" s="537"/>
      <c r="AD227" s="537"/>
      <c r="AE227" s="537"/>
      <c r="AF227" s="537"/>
      <c r="AG227" s="537"/>
      <c r="AH227" s="537"/>
      <c r="AI227" s="537"/>
    </row>
    <row r="228" spans="1:35" ht="15.75">
      <c r="B228" s="786">
        <v>227</v>
      </c>
      <c r="C228" s="787" t="s">
        <v>201</v>
      </c>
      <c r="D228" s="786" t="s">
        <v>82</v>
      </c>
      <c r="E228" s="848" t="s">
        <v>83</v>
      </c>
      <c r="F228" s="467" t="s">
        <v>292</v>
      </c>
      <c r="G228" s="469">
        <v>3.38</v>
      </c>
      <c r="H228" s="469">
        <v>1</v>
      </c>
      <c r="I228" s="726">
        <v>18.100000000000001</v>
      </c>
      <c r="J228" s="727">
        <v>72.400000000000006</v>
      </c>
      <c r="K228" s="728">
        <f t="shared" si="33"/>
        <v>0.25</v>
      </c>
      <c r="L228" s="681">
        <f t="shared" si="34"/>
        <v>51.037918277296541</v>
      </c>
      <c r="M228" s="596">
        <v>25</v>
      </c>
      <c r="N228" s="644">
        <f t="shared" si="35"/>
        <v>7.1005917159763312</v>
      </c>
      <c r="O228" s="916">
        <f t="shared" si="36"/>
        <v>1.0681067252882315E-6</v>
      </c>
      <c r="P228" s="647">
        <f t="shared" si="31"/>
        <v>10.189190350562697</v>
      </c>
      <c r="Q228" s="849" t="str">
        <f t="shared" si="37"/>
        <v>13s(N2,R1)</v>
      </c>
      <c r="R228" s="538"/>
      <c r="S228" s="537"/>
      <c r="T228" s="537"/>
      <c r="U228" s="537"/>
      <c r="V228" s="537"/>
      <c r="W228" s="538"/>
      <c r="X228" s="538"/>
      <c r="Y228" s="538"/>
      <c r="Z228" s="538"/>
      <c r="AA228" s="537"/>
      <c r="AB228" s="537"/>
      <c r="AC228" s="537"/>
      <c r="AD228" s="537"/>
      <c r="AE228" s="537"/>
      <c r="AF228" s="537"/>
      <c r="AG228" s="537"/>
      <c r="AH228" s="537"/>
      <c r="AI228" s="537"/>
    </row>
    <row r="229" spans="1:35" ht="15.75">
      <c r="B229" s="794">
        <v>228</v>
      </c>
      <c r="C229" s="795" t="s">
        <v>201</v>
      </c>
      <c r="D229" s="796"/>
      <c r="E229" s="850" t="s">
        <v>241</v>
      </c>
      <c r="F229" s="467" t="s">
        <v>292</v>
      </c>
      <c r="G229" s="469">
        <v>3.93</v>
      </c>
      <c r="H229" s="469">
        <v>2</v>
      </c>
      <c r="I229" s="729">
        <v>18.100000000000001</v>
      </c>
      <c r="J229" s="730">
        <v>72.400000000000006</v>
      </c>
      <c r="K229" s="731">
        <f t="shared" si="33"/>
        <v>0.25</v>
      </c>
      <c r="L229" s="732">
        <f t="shared" si="34"/>
        <v>51.339647521968836</v>
      </c>
      <c r="M229" s="596">
        <v>25</v>
      </c>
      <c r="N229" s="648">
        <f t="shared" si="35"/>
        <v>5.8524173027989823</v>
      </c>
      <c r="O229" s="917">
        <f t="shared" si="36"/>
        <v>6.732233301609547E-4</v>
      </c>
      <c r="P229" s="651">
        <f t="shared" si="31"/>
        <v>11.958432171484688</v>
      </c>
      <c r="Q229" s="851" t="str">
        <f t="shared" si="37"/>
        <v>13s/22s/R4s(N2,R1)</v>
      </c>
      <c r="R229" s="538"/>
      <c r="S229" s="537"/>
      <c r="T229" s="537"/>
      <c r="U229" s="537"/>
      <c r="V229" s="537"/>
      <c r="W229" s="534"/>
      <c r="X229" s="538"/>
      <c r="Y229" s="538"/>
      <c r="Z229" s="538"/>
      <c r="AA229" s="537"/>
      <c r="AB229" s="537"/>
      <c r="AC229" s="537"/>
      <c r="AD229" s="537"/>
      <c r="AE229" s="537"/>
      <c r="AF229" s="537"/>
      <c r="AG229" s="537"/>
      <c r="AH229" s="537"/>
      <c r="AI229" s="537"/>
    </row>
    <row r="230" spans="1:35" ht="15.75">
      <c r="B230" s="786">
        <v>229</v>
      </c>
      <c r="C230" s="787" t="s">
        <v>202</v>
      </c>
      <c r="D230" s="786" t="s">
        <v>82</v>
      </c>
      <c r="E230" s="848" t="s">
        <v>83</v>
      </c>
      <c r="F230" s="790">
        <v>19</v>
      </c>
      <c r="G230" s="791">
        <v>4.49</v>
      </c>
      <c r="H230" s="792" t="s">
        <v>293</v>
      </c>
      <c r="I230" s="726">
        <v>22.2</v>
      </c>
      <c r="J230" s="727">
        <v>31.1</v>
      </c>
      <c r="K230" s="728">
        <f t="shared" si="33"/>
        <v>0.7138263665594855</v>
      </c>
      <c r="L230" s="681">
        <f>SQRT(POWER(G230,2)+POWER(I230,2))*1.96*SQRT(2)</f>
        <v>62.781226240971115</v>
      </c>
      <c r="M230" s="691">
        <v>27.9</v>
      </c>
      <c r="N230" s="644">
        <f>(M230-H230)/G230</f>
        <v>5.5456570155901996</v>
      </c>
      <c r="O230" s="916">
        <f t="shared" si="36"/>
        <v>2.6088289700965106E-3</v>
      </c>
      <c r="P230" s="647">
        <f>SQRT(POWER(3,2)*POWER(G230,2)+POWER(H230,2))</f>
        <v>13.800032608657126</v>
      </c>
      <c r="Q230" s="849" t="str">
        <f t="shared" si="37"/>
        <v>13s/22s/R4s(N2,R1)</v>
      </c>
      <c r="R230" s="538"/>
      <c r="S230" s="537"/>
      <c r="T230" s="537"/>
      <c r="U230" s="537"/>
      <c r="V230" s="537"/>
      <c r="W230" s="534"/>
      <c r="X230" s="538"/>
      <c r="Y230" s="538"/>
      <c r="Z230" s="538"/>
      <c r="AA230" s="537"/>
      <c r="AB230" s="537"/>
      <c r="AC230" s="537"/>
      <c r="AD230" s="537"/>
      <c r="AE230" s="537"/>
      <c r="AF230" s="537"/>
      <c r="AG230" s="537"/>
      <c r="AH230" s="537"/>
      <c r="AI230" s="537"/>
    </row>
    <row r="231" spans="1:35" ht="15.75">
      <c r="B231" s="794">
        <v>230</v>
      </c>
      <c r="C231" s="795" t="s">
        <v>202</v>
      </c>
      <c r="D231" s="796"/>
      <c r="E231" s="850" t="s">
        <v>241</v>
      </c>
      <c r="F231" s="790">
        <v>19</v>
      </c>
      <c r="G231" s="791">
        <v>4.8600000000000003</v>
      </c>
      <c r="H231" s="792" t="s">
        <v>294</v>
      </c>
      <c r="I231" s="733">
        <v>22.2</v>
      </c>
      <c r="J231" s="734">
        <v>31.1</v>
      </c>
      <c r="K231" s="735">
        <f t="shared" si="33"/>
        <v>0.7138263665594855</v>
      </c>
      <c r="L231" s="683">
        <f t="shared" si="34"/>
        <v>62.992558280482619</v>
      </c>
      <c r="M231" s="687">
        <v>27.9</v>
      </c>
      <c r="N231" s="678">
        <f t="shared" si="35"/>
        <v>4.9176954732510278</v>
      </c>
      <c r="O231" s="917">
        <f t="shared" si="36"/>
        <v>3.1576862857485288E-2</v>
      </c>
      <c r="P231" s="651">
        <f t="shared" si="31"/>
        <v>15.118743334020854</v>
      </c>
      <c r="Q231" s="856" t="str">
        <f t="shared" si="37"/>
        <v>13s/22s/R4s/41s(N4,R1/N2,R2)</v>
      </c>
      <c r="R231" s="538"/>
      <c r="S231" s="537"/>
      <c r="T231" s="537"/>
      <c r="U231" s="537"/>
      <c r="V231" s="537"/>
      <c r="W231" s="534"/>
      <c r="X231" s="538"/>
      <c r="Y231" s="538"/>
      <c r="Z231" s="538"/>
      <c r="AA231" s="537"/>
      <c r="AB231" s="537"/>
      <c r="AC231" s="537"/>
      <c r="AD231" s="537"/>
      <c r="AE231" s="537"/>
      <c r="AF231" s="537"/>
      <c r="AG231" s="537"/>
      <c r="AH231" s="537"/>
      <c r="AI231" s="537"/>
    </row>
    <row r="232" spans="1:35" ht="15.75">
      <c r="B232" s="786">
        <v>231</v>
      </c>
      <c r="C232" s="787" t="s">
        <v>203</v>
      </c>
      <c r="D232" s="786" t="s">
        <v>82</v>
      </c>
      <c r="E232" s="848" t="s">
        <v>83</v>
      </c>
      <c r="F232" s="467" t="s">
        <v>289</v>
      </c>
      <c r="G232" s="469">
        <v>5.47</v>
      </c>
      <c r="H232" s="469">
        <v>5</v>
      </c>
      <c r="I232" s="934"/>
      <c r="J232" s="935"/>
      <c r="K232" s="935"/>
      <c r="L232" s="935"/>
      <c r="M232" s="935"/>
      <c r="N232" s="935"/>
      <c r="O232" s="911"/>
      <c r="P232" s="921">
        <f t="shared" si="31"/>
        <v>17.15482730895301</v>
      </c>
      <c r="Q232" s="878"/>
      <c r="R232" s="538"/>
      <c r="S232" s="537"/>
      <c r="T232" s="537"/>
      <c r="U232" s="537"/>
      <c r="V232" s="537"/>
      <c r="W232" s="534"/>
      <c r="X232" s="538"/>
      <c r="Y232" s="538"/>
      <c r="Z232" s="538"/>
      <c r="AA232" s="537"/>
      <c r="AB232" s="537"/>
      <c r="AC232" s="537"/>
      <c r="AD232" s="537"/>
      <c r="AE232" s="537"/>
      <c r="AF232" s="537"/>
      <c r="AG232" s="537"/>
      <c r="AH232" s="537"/>
      <c r="AI232" s="537"/>
    </row>
    <row r="233" spans="1:35" ht="15.75">
      <c r="B233" s="794">
        <v>232</v>
      </c>
      <c r="C233" s="795" t="s">
        <v>203</v>
      </c>
      <c r="D233" s="796"/>
      <c r="E233" s="850" t="s">
        <v>241</v>
      </c>
      <c r="F233" s="467" t="s">
        <v>289</v>
      </c>
      <c r="G233" s="469">
        <v>3.39</v>
      </c>
      <c r="H233" s="469">
        <v>3</v>
      </c>
      <c r="I233" s="936" t="s">
        <v>39</v>
      </c>
      <c r="J233" s="937"/>
      <c r="K233" s="937"/>
      <c r="L233" s="937"/>
      <c r="M233" s="937"/>
      <c r="N233" s="937"/>
      <c r="O233" s="909"/>
      <c r="P233" s="922">
        <f t="shared" si="31"/>
        <v>10.603249501921569</v>
      </c>
      <c r="Q233" s="879" t="s">
        <v>39</v>
      </c>
      <c r="R233" s="538"/>
      <c r="S233" s="537"/>
      <c r="T233" s="537"/>
      <c r="U233" s="537"/>
      <c r="V233" s="537"/>
      <c r="W233" s="534"/>
      <c r="X233" s="538"/>
      <c r="Y233" s="538"/>
      <c r="Z233" s="538"/>
      <c r="AA233" s="537"/>
      <c r="AB233" s="537"/>
      <c r="AC233" s="537"/>
      <c r="AD233" s="537"/>
      <c r="AE233" s="537"/>
      <c r="AF233" s="537"/>
      <c r="AG233" s="537"/>
      <c r="AH233" s="537"/>
      <c r="AI233" s="537"/>
    </row>
    <row r="234" spans="1:35" ht="15.75">
      <c r="B234" s="786">
        <v>233</v>
      </c>
      <c r="C234" s="787" t="s">
        <v>204</v>
      </c>
      <c r="D234" s="786" t="s">
        <v>82</v>
      </c>
      <c r="E234" s="848" t="s">
        <v>83</v>
      </c>
      <c r="F234" s="470" t="s">
        <v>295</v>
      </c>
      <c r="G234" s="471">
        <v>3.57</v>
      </c>
      <c r="H234" s="471">
        <v>2</v>
      </c>
      <c r="I234" s="733"/>
      <c r="J234" s="733"/>
      <c r="K234" s="741"/>
      <c r="L234" s="742"/>
      <c r="M234" s="739">
        <v>15</v>
      </c>
      <c r="N234" s="678">
        <f t="shared" ref="N234:N237" si="38">(M234-H234)/G234</f>
        <v>3.6414565826330532</v>
      </c>
      <c r="O234" s="916">
        <f t="shared" ref="O234:O237" si="39" xml:space="preserve"> ((1-NORMSDIST(N234-1.5))*1000000)/10000</f>
        <v>1.6118618087502923</v>
      </c>
      <c r="P234" s="647">
        <f t="shared" si="31"/>
        <v>10.895141118865785</v>
      </c>
      <c r="Q234" s="856" t="str">
        <f>IF(N234&gt;=6,"13s(N2,R1)",(IF(N234&gt;=6,"13s(N2,R1)",IF(N234&gt;=5,"13s/22s/R4s(N2,R1)",IF(N234&gt;=4,"13s/22s/R4s/41s(N4,R1/N2,R2)",IF(N234&gt;=3,"13s/22s/R4s/41s/8x(N4R2/N2R4)",IF(N234&gt;=2,"13s/22s/R4s/41s/10x(N5R2/N2R5)","Unaceptable")))))))</f>
        <v>13s/22s/R4s/41s/8x(N4R2/N2R4)</v>
      </c>
      <c r="R234" s="538"/>
      <c r="S234" s="537"/>
      <c r="T234" s="537"/>
      <c r="U234" s="537"/>
      <c r="V234" s="537"/>
      <c r="W234" s="534"/>
      <c r="X234" s="538"/>
      <c r="Y234" s="538"/>
      <c r="Z234" s="538"/>
      <c r="AA234" s="537"/>
      <c r="AB234" s="537"/>
      <c r="AC234" s="537"/>
      <c r="AD234" s="537"/>
      <c r="AE234" s="537"/>
      <c r="AF234" s="537"/>
      <c r="AG234" s="537"/>
      <c r="AH234" s="537"/>
      <c r="AI234" s="537"/>
    </row>
    <row r="235" spans="1:35" ht="15.75">
      <c r="B235" s="794">
        <v>234</v>
      </c>
      <c r="C235" s="795" t="s">
        <v>204</v>
      </c>
      <c r="D235" s="796"/>
      <c r="E235" s="850" t="s">
        <v>241</v>
      </c>
      <c r="F235" s="470" t="s">
        <v>295</v>
      </c>
      <c r="G235" s="471">
        <v>3.57</v>
      </c>
      <c r="H235" s="471">
        <v>3</v>
      </c>
      <c r="I235" s="937" t="s">
        <v>39</v>
      </c>
      <c r="J235" s="937"/>
      <c r="K235" s="937"/>
      <c r="L235" s="938"/>
      <c r="M235" s="740">
        <v>15</v>
      </c>
      <c r="N235" s="648">
        <f t="shared" si="38"/>
        <v>3.3613445378151261</v>
      </c>
      <c r="O235" s="917">
        <f t="shared" si="39"/>
        <v>3.1347768707596702</v>
      </c>
      <c r="P235" s="651">
        <f t="shared" si="31"/>
        <v>11.122234487727724</v>
      </c>
      <c r="Q235" s="856" t="str">
        <f>IF(N235&gt;=6,"13s(N2,R1)",(IF(N235&gt;=6,"13s(N2,R1)",IF(N235&gt;=5,"13s/22s/R4s(N2,R1)",IF(N235&gt;=4,"13s/22s/R4s/41s(N4,R1/N2,R2)",IF(N235&gt;=3,"13s/22s/R4s/41s/8x(N4R2/N2R4)",IF(N235&gt;=2,"13s/22s/R4s/41s/10x(N5R2/N2R5)","Unaceptable")))))))</f>
        <v>13s/22s/R4s/41s/8x(N4R2/N2R4)</v>
      </c>
      <c r="R235" s="538"/>
      <c r="S235" s="537"/>
      <c r="T235" s="537"/>
      <c r="U235" s="537"/>
      <c r="V235" s="537"/>
      <c r="W235" s="534"/>
      <c r="X235" s="538"/>
      <c r="Y235" s="538"/>
      <c r="Z235" s="538"/>
      <c r="AA235" s="537"/>
      <c r="AB235" s="537"/>
      <c r="AC235" s="537"/>
      <c r="AD235" s="537"/>
      <c r="AE235" s="537"/>
      <c r="AF235" s="537"/>
      <c r="AG235" s="537"/>
      <c r="AH235" s="537"/>
      <c r="AI235" s="537"/>
    </row>
    <row r="236" spans="1:35" ht="15.75">
      <c r="B236" s="786">
        <v>235</v>
      </c>
      <c r="C236" s="787" t="s">
        <v>205</v>
      </c>
      <c r="D236" s="786" t="s">
        <v>82</v>
      </c>
      <c r="E236" s="848" t="s">
        <v>83</v>
      </c>
      <c r="F236" s="790">
        <v>18</v>
      </c>
      <c r="G236" s="791">
        <v>1.98</v>
      </c>
      <c r="H236" s="792" t="s">
        <v>296</v>
      </c>
      <c r="I236" s="733"/>
      <c r="J236" s="733"/>
      <c r="K236" s="741"/>
      <c r="L236" s="742"/>
      <c r="M236" s="743">
        <v>10</v>
      </c>
      <c r="N236" s="678">
        <f t="shared" si="38"/>
        <v>4.5454545454545459</v>
      </c>
      <c r="O236" s="916">
        <f t="shared" si="39"/>
        <v>0.11616444668595127</v>
      </c>
      <c r="P236" s="647">
        <f t="shared" si="31"/>
        <v>6.0235869712323407</v>
      </c>
      <c r="Q236" s="849" t="str">
        <f>IF(N236&gt;=6,"13s(N2,R1)",(IF(N236&gt;=6,"13s(N2,R1)",IF(N236&gt;=5,"13s/22s/R4s(N2,R1)",IF(N236&gt;=4,"13s/22s/R4s/41s(N4,R1/N2,R2)",IF(N236&gt;=3,"13s/22s/R4s/41s/8x(N4R2/N2R4)",IF(N236&gt;=2,"13s/22s/R4s/41s/10x(N5R2/N2R5)","Unaceptable")))))))</f>
        <v>13s/22s/R4s/41s(N4,R1/N2,R2)</v>
      </c>
      <c r="R236" s="538"/>
      <c r="S236" s="537"/>
      <c r="T236" s="537"/>
      <c r="U236" s="537"/>
      <c r="V236" s="537"/>
      <c r="W236" s="534"/>
      <c r="X236" s="538"/>
      <c r="Y236" s="538"/>
      <c r="Z236" s="538"/>
      <c r="AA236" s="537"/>
      <c r="AB236" s="537"/>
      <c r="AC236" s="537"/>
      <c r="AD236" s="537"/>
      <c r="AE236" s="537"/>
      <c r="AF236" s="537"/>
      <c r="AG236" s="537"/>
      <c r="AH236" s="537"/>
      <c r="AI236" s="537"/>
    </row>
    <row r="237" spans="1:35" ht="15.75">
      <c r="B237" s="794">
        <v>236</v>
      </c>
      <c r="C237" s="795" t="s">
        <v>205</v>
      </c>
      <c r="D237" s="796"/>
      <c r="E237" s="850" t="s">
        <v>241</v>
      </c>
      <c r="F237" s="790">
        <v>18</v>
      </c>
      <c r="G237" s="791">
        <v>2.21</v>
      </c>
      <c r="H237" s="792" t="s">
        <v>296</v>
      </c>
      <c r="I237" s="948" t="s">
        <v>39</v>
      </c>
      <c r="J237" s="948"/>
      <c r="K237" s="948"/>
      <c r="L237" s="949"/>
      <c r="M237" s="739">
        <v>10</v>
      </c>
      <c r="N237" s="678">
        <f t="shared" si="38"/>
        <v>4.0723981900452486</v>
      </c>
      <c r="O237" s="917">
        <f t="shared" si="39"/>
        <v>0.50498328078796284</v>
      </c>
      <c r="P237" s="651">
        <f t="shared" si="31"/>
        <v>6.7049906785915825</v>
      </c>
      <c r="Q237" s="856" t="str">
        <f>IF(N237&gt;=6,"13s(N2,R1)",(IF(N237&gt;=6,"13s(N2,R1)",IF(N237&gt;=5,"13s/22s/R4s(N2,R1)",IF(N237&gt;=4,"13s/22s/R4s/41s(N4,R1/N2,R2)",IF(N237&gt;=3,"13s/22s/R4s/41s/8x(N4R2/N2R4)",IF(N237&gt;=2,"13s/22s/R4s/41s/10x(N5R2/N2R5)","Unaceptable")))))))</f>
        <v>13s/22s/R4s/41s(N4,R1/N2,R2)</v>
      </c>
      <c r="R237" s="538"/>
      <c r="S237" s="537"/>
      <c r="T237" s="537"/>
      <c r="U237" s="537"/>
      <c r="V237" s="537"/>
      <c r="W237" s="534"/>
      <c r="X237" s="538"/>
      <c r="Y237" s="538"/>
      <c r="Z237" s="538"/>
      <c r="AA237" s="537"/>
      <c r="AB237" s="537"/>
      <c r="AC237" s="537"/>
      <c r="AD237" s="537"/>
      <c r="AE237" s="537"/>
      <c r="AF237" s="537"/>
      <c r="AG237" s="537"/>
      <c r="AH237" s="537"/>
      <c r="AI237" s="537"/>
    </row>
    <row r="238" spans="1:35" ht="15.75">
      <c r="B238" s="786">
        <v>237</v>
      </c>
      <c r="C238" s="787" t="s">
        <v>206</v>
      </c>
      <c r="D238" s="786" t="s">
        <v>82</v>
      </c>
      <c r="E238" s="848" t="s">
        <v>70</v>
      </c>
      <c r="F238" s="467" t="s">
        <v>283</v>
      </c>
      <c r="G238" s="469">
        <v>3.27</v>
      </c>
      <c r="H238" s="469">
        <v>2</v>
      </c>
      <c r="I238" s="934"/>
      <c r="J238" s="935"/>
      <c r="K238" s="935"/>
      <c r="L238" s="935"/>
      <c r="M238" s="935"/>
      <c r="N238" s="935"/>
      <c r="O238" s="911"/>
      <c r="P238" s="921">
        <f t="shared" si="31"/>
        <v>10.01179804031224</v>
      </c>
      <c r="Q238" s="878"/>
      <c r="R238" s="538"/>
      <c r="S238" s="537"/>
      <c r="T238" s="537"/>
      <c r="U238" s="537"/>
      <c r="V238" s="537"/>
      <c r="W238" s="534"/>
      <c r="X238" s="538"/>
      <c r="Y238" s="538"/>
      <c r="Z238" s="538"/>
      <c r="AA238" s="537"/>
      <c r="AB238" s="537"/>
      <c r="AC238" s="537"/>
      <c r="AD238" s="537"/>
      <c r="AE238" s="537"/>
      <c r="AF238" s="537"/>
      <c r="AG238" s="537"/>
      <c r="AH238" s="537"/>
      <c r="AI238" s="537"/>
    </row>
    <row r="239" spans="1:35" ht="15.75">
      <c r="B239" s="794">
        <v>238</v>
      </c>
      <c r="C239" s="795" t="s">
        <v>206</v>
      </c>
      <c r="D239" s="796"/>
      <c r="E239" s="850" t="s">
        <v>71</v>
      </c>
      <c r="F239" s="467" t="s">
        <v>283</v>
      </c>
      <c r="G239" s="469">
        <v>6.39</v>
      </c>
      <c r="H239" s="469">
        <v>0</v>
      </c>
      <c r="I239" s="936" t="s">
        <v>39</v>
      </c>
      <c r="J239" s="937"/>
      <c r="K239" s="937"/>
      <c r="L239" s="937"/>
      <c r="M239" s="937"/>
      <c r="N239" s="937"/>
      <c r="O239" s="909"/>
      <c r="P239" s="922">
        <f t="shared" si="31"/>
        <v>19.169999999999998</v>
      </c>
      <c r="Q239" s="879" t="s">
        <v>39</v>
      </c>
      <c r="R239" s="538"/>
      <c r="S239" s="537"/>
      <c r="T239" s="537"/>
      <c r="U239" s="537"/>
      <c r="V239" s="537"/>
      <c r="W239" s="534"/>
      <c r="X239" s="538"/>
      <c r="Y239" s="538"/>
      <c r="Z239" s="538"/>
      <c r="AA239" s="537"/>
      <c r="AB239" s="537"/>
      <c r="AC239" s="537"/>
      <c r="AD239" s="537"/>
      <c r="AE239" s="537"/>
      <c r="AF239" s="537"/>
      <c r="AG239" s="537"/>
      <c r="AH239" s="537"/>
      <c r="AI239" s="537"/>
    </row>
    <row r="240" spans="1:35" ht="15.75">
      <c r="B240" s="786">
        <v>239</v>
      </c>
      <c r="C240" s="787" t="s">
        <v>207</v>
      </c>
      <c r="D240" s="786" t="s">
        <v>82</v>
      </c>
      <c r="E240" s="848" t="s">
        <v>90</v>
      </c>
      <c r="F240" s="467" t="s">
        <v>295</v>
      </c>
      <c r="G240" s="469">
        <v>3.6</v>
      </c>
      <c r="H240" s="469">
        <v>2</v>
      </c>
      <c r="I240" s="934"/>
      <c r="J240" s="935"/>
      <c r="K240" s="935"/>
      <c r="L240" s="935"/>
      <c r="M240" s="935"/>
      <c r="N240" s="935"/>
      <c r="O240" s="911"/>
      <c r="P240" s="921">
        <f t="shared" si="31"/>
        <v>10.983624174196786</v>
      </c>
      <c r="Q240" s="888"/>
      <c r="R240" s="538"/>
      <c r="S240" s="537"/>
      <c r="T240" s="537"/>
      <c r="U240" s="537"/>
      <c r="V240" s="537"/>
      <c r="W240" s="534"/>
      <c r="X240" s="538"/>
      <c r="Y240" s="538"/>
      <c r="Z240" s="538"/>
      <c r="AA240" s="537"/>
      <c r="AB240" s="537"/>
      <c r="AC240" s="537"/>
      <c r="AD240" s="537"/>
      <c r="AE240" s="537"/>
      <c r="AF240" s="537"/>
      <c r="AG240" s="537"/>
      <c r="AH240" s="537"/>
      <c r="AI240" s="537"/>
    </row>
    <row r="241" spans="2:35" ht="15.75">
      <c r="B241" s="794">
        <v>240</v>
      </c>
      <c r="C241" s="795" t="s">
        <v>207</v>
      </c>
      <c r="D241" s="796"/>
      <c r="E241" s="850" t="s">
        <v>91</v>
      </c>
      <c r="F241" s="467" t="s">
        <v>295</v>
      </c>
      <c r="G241" s="469">
        <v>5.14</v>
      </c>
      <c r="H241" s="469">
        <v>3</v>
      </c>
      <c r="I241" s="936" t="s">
        <v>39</v>
      </c>
      <c r="J241" s="937"/>
      <c r="K241" s="937"/>
      <c r="L241" s="937"/>
      <c r="M241" s="937"/>
      <c r="N241" s="937"/>
      <c r="O241" s="909"/>
      <c r="P241" s="922">
        <f t="shared" si="31"/>
        <v>15.709118371188117</v>
      </c>
      <c r="Q241" s="879" t="s">
        <v>39</v>
      </c>
      <c r="R241" s="538"/>
      <c r="S241" s="537"/>
      <c r="T241" s="537"/>
      <c r="U241" s="537"/>
      <c r="V241" s="537"/>
      <c r="W241" s="534"/>
      <c r="X241" s="538"/>
      <c r="Y241" s="538"/>
      <c r="Z241" s="538"/>
      <c r="AA241" s="537"/>
      <c r="AB241" s="537"/>
      <c r="AC241" s="537"/>
      <c r="AD241" s="537"/>
      <c r="AE241" s="537"/>
      <c r="AF241" s="537"/>
      <c r="AG241" s="537"/>
      <c r="AH241" s="537"/>
      <c r="AI241" s="537"/>
    </row>
    <row r="242" spans="2:35" ht="15.75">
      <c r="B242" s="819">
        <v>241</v>
      </c>
      <c r="C242" s="820" t="s">
        <v>208</v>
      </c>
      <c r="D242" s="819" t="s">
        <v>73</v>
      </c>
      <c r="E242" s="837" t="s">
        <v>92</v>
      </c>
      <c r="F242" s="476" t="s">
        <v>274</v>
      </c>
      <c r="G242" s="477">
        <v>9.5500000000000007</v>
      </c>
      <c r="H242" s="477">
        <v>5</v>
      </c>
      <c r="I242" s="705">
        <v>24</v>
      </c>
      <c r="J242" s="706">
        <v>73</v>
      </c>
      <c r="K242" s="707">
        <f>I242/J242</f>
        <v>0.32876712328767121</v>
      </c>
      <c r="L242" s="708">
        <f>SQRT(POWER(G242,2)+POWER(I242,2))*1.96*SQRT(2)</f>
        <v>71.597836894699554</v>
      </c>
      <c r="M242" s="687">
        <v>39</v>
      </c>
      <c r="N242" s="618">
        <f t="shared" ref="N242:N253" si="40">(M242-H242)/G242</f>
        <v>3.5602094240837694</v>
      </c>
      <c r="O242" s="916">
        <f t="shared" ref="O242:O253" si="41" xml:space="preserve"> ((1-NORMSDIST(N242-1.5))*1000000)/10000</f>
        <v>1.968926218627276</v>
      </c>
      <c r="P242" s="608">
        <f t="shared" si="31"/>
        <v>29.083027696579325</v>
      </c>
      <c r="Q242" s="856" t="str">
        <f t="shared" ref="Q242:Q253" si="42">IF(N242&gt;=6,"13s(N2,R1)",(IF(N242&gt;=6,"13s(N2,R1)",IF(N242&gt;=5,"13s/22s/R4s(N2,R1)",IF(N242&gt;=4,"13s/22s/R4s/41s(N4,R1/N2,R2)",IF(N242&gt;=3,"13s/22s/R4s/41s/8x(N4R2/N2R4)",IF(N242&gt;=2,"13s/22s/R4s/41s/10x(N5R2/N2R5)","Unaceptable")))))))</f>
        <v>13s/22s/R4s/41s/8x(N4R2/N2R4)</v>
      </c>
      <c r="R242" s="538"/>
      <c r="S242" s="537"/>
      <c r="T242" s="537"/>
      <c r="U242" s="537"/>
      <c r="V242" s="537"/>
      <c r="W242" s="534"/>
      <c r="X242" s="538"/>
      <c r="Y242" s="538"/>
      <c r="Z242" s="538"/>
      <c r="AA242" s="537"/>
      <c r="AB242" s="537"/>
      <c r="AC242" s="537"/>
      <c r="AD242" s="537"/>
      <c r="AE242" s="537"/>
      <c r="AF242" s="537"/>
      <c r="AG242" s="537"/>
      <c r="AH242" s="537"/>
      <c r="AI242" s="537"/>
    </row>
    <row r="243" spans="2:35" ht="15.75">
      <c r="B243" s="831">
        <v>242</v>
      </c>
      <c r="C243" s="828" t="s">
        <v>208</v>
      </c>
      <c r="D243" s="869"/>
      <c r="E243" s="846" t="s">
        <v>93</v>
      </c>
      <c r="F243" s="476" t="s">
        <v>278</v>
      </c>
      <c r="G243" s="477">
        <v>7.39</v>
      </c>
      <c r="H243" s="477">
        <v>4</v>
      </c>
      <c r="I243" s="699">
        <v>24</v>
      </c>
      <c r="J243" s="744">
        <v>73</v>
      </c>
      <c r="K243" s="745">
        <f>I243/J243</f>
        <v>0.32876712328767121</v>
      </c>
      <c r="L243" s="723">
        <f>SQRT(POWER(G243,2)+POWER(I243,2))*1.96*SQRT(2)</f>
        <v>69.606888213164652</v>
      </c>
      <c r="M243" s="689">
        <v>39</v>
      </c>
      <c r="N243" s="611">
        <f t="shared" si="40"/>
        <v>4.7361299052774024</v>
      </c>
      <c r="O243" s="917">
        <f t="shared" si="41"/>
        <v>6.0581115167290804E-2</v>
      </c>
      <c r="P243" s="614">
        <f t="shared" si="31"/>
        <v>22.527958185330512</v>
      </c>
      <c r="Q243" s="851" t="str">
        <f t="shared" si="42"/>
        <v>13s/22s/R4s/41s(N4,R1/N2,R2)</v>
      </c>
      <c r="R243" s="538"/>
      <c r="S243" s="537"/>
      <c r="T243" s="537"/>
      <c r="U243" s="537"/>
      <c r="V243" s="537"/>
      <c r="W243" s="534"/>
      <c r="X243" s="538"/>
      <c r="Y243" s="538"/>
      <c r="Z243" s="538"/>
      <c r="AA243" s="537"/>
      <c r="AB243" s="537"/>
      <c r="AC243" s="537"/>
      <c r="AD243" s="537"/>
      <c r="AE243" s="537"/>
      <c r="AF243" s="537"/>
      <c r="AG243" s="537"/>
      <c r="AH243" s="537"/>
      <c r="AI243" s="537"/>
    </row>
    <row r="244" spans="2:35" ht="15.75">
      <c r="B244" s="819">
        <v>243</v>
      </c>
      <c r="C244" s="820" t="s">
        <v>209</v>
      </c>
      <c r="D244" s="819" t="s">
        <v>72</v>
      </c>
      <c r="E244" s="837" t="s">
        <v>92</v>
      </c>
      <c r="F244" s="476" t="s">
        <v>274</v>
      </c>
      <c r="G244" s="477">
        <v>4.46</v>
      </c>
      <c r="H244" s="477">
        <v>1</v>
      </c>
      <c r="I244" s="603">
        <v>14.2</v>
      </c>
      <c r="J244" s="701">
        <v>15</v>
      </c>
      <c r="K244" s="702">
        <f>I244/J244</f>
        <v>0.94666666666666666</v>
      </c>
      <c r="L244" s="703">
        <f>SQRT(POWER(G244,2)+POWER(I244,2))*1.96*SQRT(2)</f>
        <v>41.256170315723686</v>
      </c>
      <c r="M244" s="646">
        <v>22</v>
      </c>
      <c r="N244" s="605">
        <f t="shared" si="40"/>
        <v>4.7085201793721971</v>
      </c>
      <c r="O244" s="916">
        <f t="shared" si="41"/>
        <v>6.6709973075829154E-2</v>
      </c>
      <c r="P244" s="608">
        <f t="shared" si="31"/>
        <v>13.417317168495348</v>
      </c>
      <c r="Q244" s="849" t="str">
        <f t="shared" si="42"/>
        <v>13s/22s/R4s/41s(N4,R1/N2,R2)</v>
      </c>
      <c r="R244" s="538"/>
      <c r="S244" s="537"/>
      <c r="T244" s="537"/>
      <c r="U244" s="537"/>
      <c r="V244" s="537"/>
      <c r="W244" s="534"/>
      <c r="X244" s="538"/>
      <c r="Y244" s="538"/>
      <c r="Z244" s="538"/>
      <c r="AA244" s="537"/>
      <c r="AB244" s="537"/>
      <c r="AC244" s="537"/>
      <c r="AD244" s="537"/>
      <c r="AE244" s="537"/>
      <c r="AF244" s="537"/>
      <c r="AG244" s="537"/>
      <c r="AH244" s="537"/>
      <c r="AI244" s="537"/>
    </row>
    <row r="245" spans="2:35" ht="15.75">
      <c r="B245" s="831">
        <v>244</v>
      </c>
      <c r="C245" s="828" t="s">
        <v>209</v>
      </c>
      <c r="D245" s="869"/>
      <c r="E245" s="846" t="s">
        <v>93</v>
      </c>
      <c r="F245" s="476" t="s">
        <v>274</v>
      </c>
      <c r="G245" s="477">
        <v>3.89</v>
      </c>
      <c r="H245" s="477">
        <v>1</v>
      </c>
      <c r="I245" s="615">
        <v>14.2</v>
      </c>
      <c r="J245" s="706">
        <v>15</v>
      </c>
      <c r="K245" s="707">
        <f>I245/J245</f>
        <v>0.94666666666666666</v>
      </c>
      <c r="L245" s="708">
        <f>SQRT(POWER(G245,2)+POWER(I245,2))*1.96*SQRT(2)</f>
        <v>40.810579495028001</v>
      </c>
      <c r="M245" s="650">
        <v>22</v>
      </c>
      <c r="N245" s="618">
        <f t="shared" si="40"/>
        <v>5.3984575835475574</v>
      </c>
      <c r="O245" s="917">
        <f t="shared" si="41"/>
        <v>4.8403676807806661E-3</v>
      </c>
      <c r="P245" s="614">
        <f t="shared" si="31"/>
        <v>11.712766539123027</v>
      </c>
      <c r="Q245" s="851" t="str">
        <f t="shared" si="42"/>
        <v>13s/22s/R4s(N2,R1)</v>
      </c>
      <c r="R245" s="538"/>
      <c r="S245" s="537"/>
      <c r="T245" s="537"/>
      <c r="U245" s="537"/>
      <c r="V245" s="537"/>
      <c r="W245" s="534"/>
      <c r="X245" s="538"/>
      <c r="Y245" s="538"/>
      <c r="Z245" s="538"/>
      <c r="AA245" s="537"/>
      <c r="AB245" s="537"/>
      <c r="AC245" s="537"/>
      <c r="AD245" s="537"/>
      <c r="AE245" s="537"/>
      <c r="AF245" s="537"/>
      <c r="AG245" s="537"/>
      <c r="AH245" s="537"/>
      <c r="AI245" s="537"/>
    </row>
    <row r="246" spans="2:35" ht="15.75">
      <c r="B246" s="819">
        <v>245</v>
      </c>
      <c r="C246" s="820" t="s">
        <v>210</v>
      </c>
      <c r="D246" s="819" t="s">
        <v>74</v>
      </c>
      <c r="E246" s="837" t="s">
        <v>92</v>
      </c>
      <c r="F246" s="478" t="s">
        <v>274</v>
      </c>
      <c r="G246" s="479">
        <v>6.15</v>
      </c>
      <c r="H246" s="479">
        <v>3</v>
      </c>
      <c r="I246" s="717"/>
      <c r="J246" s="717"/>
      <c r="K246" s="717"/>
      <c r="L246" s="717"/>
      <c r="M246" s="746">
        <v>20</v>
      </c>
      <c r="N246" s="747">
        <f t="shared" si="40"/>
        <v>2.7642276422764227</v>
      </c>
      <c r="O246" s="916">
        <f t="shared" si="41"/>
        <v>10.307416600006292</v>
      </c>
      <c r="P246" s="608">
        <f t="shared" si="31"/>
        <v>18.692311253560916</v>
      </c>
      <c r="Q246" s="849" t="str">
        <f t="shared" si="42"/>
        <v>13s/22s/R4s/41s/10x(N5R2/N2R5)</v>
      </c>
      <c r="R246" s="538"/>
      <c r="S246" s="537"/>
      <c r="T246" s="537"/>
      <c r="U246" s="537"/>
      <c r="V246" s="537"/>
      <c r="W246" s="534"/>
      <c r="X246" s="538"/>
      <c r="Y246" s="538"/>
      <c r="Z246" s="538"/>
      <c r="AA246" s="537"/>
      <c r="AB246" s="537"/>
      <c r="AC246" s="537"/>
      <c r="AD246" s="537"/>
      <c r="AE246" s="537"/>
      <c r="AF246" s="537"/>
      <c r="AG246" s="537"/>
      <c r="AH246" s="537"/>
      <c r="AI246" s="537"/>
    </row>
    <row r="247" spans="2:35" ht="15.75">
      <c r="B247" s="831">
        <v>246</v>
      </c>
      <c r="C247" s="828" t="s">
        <v>210</v>
      </c>
      <c r="D247" s="869"/>
      <c r="E247" s="846" t="s">
        <v>93</v>
      </c>
      <c r="F247" s="478" t="s">
        <v>274</v>
      </c>
      <c r="G247" s="479">
        <v>3.2</v>
      </c>
      <c r="H247" s="479">
        <v>2</v>
      </c>
      <c r="I247" s="937" t="s">
        <v>39</v>
      </c>
      <c r="J247" s="937"/>
      <c r="K247" s="937"/>
      <c r="L247" s="938"/>
      <c r="M247" s="748">
        <v>20</v>
      </c>
      <c r="N247" s="643">
        <f t="shared" si="40"/>
        <v>5.625</v>
      </c>
      <c r="O247" s="917">
        <f t="shared" si="41"/>
        <v>1.8536737851793106E-3</v>
      </c>
      <c r="P247" s="614">
        <f t="shared" si="31"/>
        <v>9.8061205377050111</v>
      </c>
      <c r="Q247" s="851" t="str">
        <f t="shared" si="42"/>
        <v>13s/22s/R4s(N2,R1)</v>
      </c>
      <c r="R247" s="538"/>
      <c r="S247" s="537"/>
      <c r="T247" s="537"/>
      <c r="U247" s="537"/>
      <c r="V247" s="537"/>
      <c r="W247" s="534"/>
      <c r="X247" s="538"/>
      <c r="Y247" s="538"/>
      <c r="Z247" s="538"/>
      <c r="AA247" s="537"/>
      <c r="AB247" s="537"/>
      <c r="AC247" s="537"/>
      <c r="AD247" s="537"/>
      <c r="AE247" s="537"/>
      <c r="AF247" s="537"/>
      <c r="AG247" s="537"/>
      <c r="AH247" s="537"/>
      <c r="AI247" s="537"/>
    </row>
    <row r="248" spans="2:35" ht="15.75">
      <c r="B248" s="786">
        <v>247</v>
      </c>
      <c r="C248" s="787" t="s">
        <v>211</v>
      </c>
      <c r="D248" s="786" t="s">
        <v>69</v>
      </c>
      <c r="E248" s="848" t="s">
        <v>94</v>
      </c>
      <c r="F248" s="470" t="s">
        <v>274</v>
      </c>
      <c r="G248" s="471">
        <v>1.95</v>
      </c>
      <c r="H248" s="471">
        <v>2</v>
      </c>
      <c r="I248" s="742">
        <v>21.1</v>
      </c>
      <c r="J248" s="734">
        <v>58.3</v>
      </c>
      <c r="K248" s="678">
        <f>I248/J248</f>
        <v>0.36192109777015441</v>
      </c>
      <c r="L248" s="679">
        <f>SQRT(POWER(G248,2)+POWER(I248,2))*1.96*SQRT(2)</f>
        <v>58.735447899884115</v>
      </c>
      <c r="M248" s="746">
        <v>25</v>
      </c>
      <c r="N248" s="678">
        <f t="shared" si="40"/>
        <v>11.794871794871796</v>
      </c>
      <c r="O248" s="916">
        <f t="shared" si="41"/>
        <v>0</v>
      </c>
      <c r="P248" s="647">
        <f t="shared" si="31"/>
        <v>6.182434795450737</v>
      </c>
      <c r="Q248" s="856" t="str">
        <f t="shared" si="42"/>
        <v>13s(N2,R1)</v>
      </c>
      <c r="R248" s="538"/>
      <c r="W248" s="534"/>
      <c r="X248" s="538"/>
      <c r="Y248" s="538"/>
      <c r="Z248" s="538"/>
      <c r="AA248" s="537"/>
      <c r="AB248" s="537"/>
      <c r="AC248" s="537"/>
      <c r="AD248" s="537"/>
      <c r="AE248" s="537"/>
      <c r="AF248" s="537"/>
      <c r="AG248" s="537"/>
      <c r="AH248" s="537"/>
      <c r="AI248" s="537"/>
    </row>
    <row r="249" spans="2:35" ht="15.75">
      <c r="B249" s="794">
        <v>248</v>
      </c>
      <c r="C249" s="795" t="s">
        <v>211</v>
      </c>
      <c r="D249" s="867"/>
      <c r="E249" s="850" t="s">
        <v>95</v>
      </c>
      <c r="F249" s="470" t="s">
        <v>274</v>
      </c>
      <c r="G249" s="471">
        <v>1.96</v>
      </c>
      <c r="H249" s="471">
        <v>2</v>
      </c>
      <c r="I249" s="749">
        <v>21.1</v>
      </c>
      <c r="J249" s="730">
        <v>58.3</v>
      </c>
      <c r="K249" s="648">
        <f>I249/J249</f>
        <v>0.36192109777015441</v>
      </c>
      <c r="L249" s="653">
        <f>SQRT(POWER(G249,2)+POWER(I249,2))*1.96*SQRT(2)</f>
        <v>58.73800518505886</v>
      </c>
      <c r="M249" s="748">
        <v>25</v>
      </c>
      <c r="N249" s="648">
        <f t="shared" si="40"/>
        <v>11.73469387755102</v>
      </c>
      <c r="O249" s="917">
        <f t="shared" si="41"/>
        <v>0</v>
      </c>
      <c r="P249" s="651">
        <f t="shared" si="31"/>
        <v>6.2108292522013517</v>
      </c>
      <c r="Q249" s="851" t="str">
        <f t="shared" si="42"/>
        <v>13s(N2,R1)</v>
      </c>
      <c r="R249" s="538"/>
      <c r="W249" s="534"/>
      <c r="X249" s="538"/>
      <c r="Y249" s="538"/>
      <c r="Z249" s="538"/>
      <c r="AA249" s="537"/>
      <c r="AB249" s="537"/>
      <c r="AC249" s="537"/>
      <c r="AD249" s="537"/>
      <c r="AE249" s="537"/>
      <c r="AF249" s="537"/>
      <c r="AG249" s="537"/>
      <c r="AH249" s="537"/>
      <c r="AI249" s="537"/>
    </row>
    <row r="250" spans="2:35" ht="15.75">
      <c r="B250" s="786">
        <v>249</v>
      </c>
      <c r="C250" s="787" t="s">
        <v>212</v>
      </c>
      <c r="D250" s="786" t="s">
        <v>69</v>
      </c>
      <c r="E250" s="848" t="s">
        <v>94</v>
      </c>
      <c r="F250" s="467" t="s">
        <v>274</v>
      </c>
      <c r="G250" s="469">
        <v>2.16</v>
      </c>
      <c r="H250" s="469">
        <v>1</v>
      </c>
      <c r="I250" s="738">
        <v>16.600000000000001</v>
      </c>
      <c r="J250" s="727">
        <v>23.2</v>
      </c>
      <c r="K250" s="644">
        <f>I250/J250</f>
        <v>0.71551724137931039</v>
      </c>
      <c r="L250" s="652">
        <f>SQRT(POWER(G250,2)+POWER(I250,2))*1.96*SQRT(2)</f>
        <v>46.400747083640802</v>
      </c>
      <c r="M250" s="750">
        <v>20.8</v>
      </c>
      <c r="N250" s="644">
        <f t="shared" si="40"/>
        <v>9.1666666666666661</v>
      </c>
      <c r="O250" s="916">
        <f t="shared" si="41"/>
        <v>8.7707618945387367E-13</v>
      </c>
      <c r="P250" s="647">
        <f t="shared" si="31"/>
        <v>6.5567064903044123</v>
      </c>
      <c r="Q250" s="849" t="str">
        <f t="shared" si="42"/>
        <v>13s(N2,R1)</v>
      </c>
      <c r="R250" s="538"/>
      <c r="W250" s="534"/>
      <c r="X250" s="538"/>
      <c r="Y250" s="538"/>
      <c r="Z250" s="538"/>
      <c r="AA250" s="537"/>
      <c r="AB250" s="537"/>
      <c r="AC250" s="537"/>
      <c r="AD250" s="537"/>
      <c r="AE250" s="537"/>
      <c r="AF250" s="537"/>
      <c r="AG250" s="537"/>
      <c r="AH250" s="537"/>
      <c r="AI250" s="537"/>
    </row>
    <row r="251" spans="2:35" ht="15.75">
      <c r="B251" s="794">
        <v>250</v>
      </c>
      <c r="C251" s="795" t="s">
        <v>212</v>
      </c>
      <c r="D251" s="796"/>
      <c r="E251" s="850" t="s">
        <v>95</v>
      </c>
      <c r="F251" s="467" t="s">
        <v>274</v>
      </c>
      <c r="G251" s="469">
        <v>2.11</v>
      </c>
      <c r="H251" s="469">
        <v>2</v>
      </c>
      <c r="I251" s="749">
        <v>16.600000000000001</v>
      </c>
      <c r="J251" s="730">
        <v>23.2</v>
      </c>
      <c r="K251" s="648">
        <f>I251/J251</f>
        <v>0.71551724137931039</v>
      </c>
      <c r="L251" s="679">
        <f>SQRT(POWER(G251,2)+POWER(I251,2))*1.96*SQRT(2)</f>
        <v>46.383067672589313</v>
      </c>
      <c r="M251" s="751">
        <v>20.8</v>
      </c>
      <c r="N251" s="678">
        <f t="shared" si="40"/>
        <v>8.9099526066350716</v>
      </c>
      <c r="O251" s="917">
        <f t="shared" si="41"/>
        <v>6.3171690101171407E-12</v>
      </c>
      <c r="P251" s="651">
        <f t="shared" si="31"/>
        <v>6.6384410820613597</v>
      </c>
      <c r="Q251" s="851" t="str">
        <f t="shared" si="42"/>
        <v>13s(N2,R1)</v>
      </c>
      <c r="R251" s="538"/>
      <c r="W251" s="534"/>
      <c r="X251" s="538"/>
      <c r="Y251" s="538"/>
      <c r="Z251" s="538"/>
      <c r="AA251" s="537"/>
      <c r="AB251" s="537"/>
      <c r="AC251" s="537"/>
      <c r="AD251" s="537"/>
      <c r="AE251" s="537"/>
      <c r="AF251" s="537"/>
      <c r="AG251" s="537"/>
      <c r="AH251" s="537"/>
      <c r="AI251" s="537"/>
    </row>
    <row r="252" spans="2:35" ht="15.75">
      <c r="B252" s="786">
        <v>251</v>
      </c>
      <c r="C252" s="787" t="s">
        <v>213</v>
      </c>
      <c r="D252" s="786" t="s">
        <v>48</v>
      </c>
      <c r="E252" s="848" t="s">
        <v>94</v>
      </c>
      <c r="F252" s="467" t="s">
        <v>274</v>
      </c>
      <c r="G252" s="469">
        <v>4.63</v>
      </c>
      <c r="H252" s="469">
        <v>0</v>
      </c>
      <c r="I252" s="726"/>
      <c r="J252" s="726"/>
      <c r="K252" s="668"/>
      <c r="L252" s="726"/>
      <c r="M252" s="704">
        <v>10</v>
      </c>
      <c r="N252" s="644">
        <f t="shared" si="40"/>
        <v>2.159827213822894</v>
      </c>
      <c r="O252" s="916">
        <f t="shared" si="41"/>
        <v>25.468235866241073</v>
      </c>
      <c r="P252" s="647">
        <f t="shared" si="31"/>
        <v>13.89</v>
      </c>
      <c r="Q252" s="889" t="str">
        <f t="shared" si="42"/>
        <v>13s/22s/R4s/41s/10x(N5R2/N2R5)</v>
      </c>
      <c r="R252" s="538"/>
      <c r="W252" s="534"/>
      <c r="X252" s="538"/>
      <c r="Y252" s="538"/>
      <c r="Z252" s="538"/>
      <c r="AA252" s="537"/>
      <c r="AB252" s="537"/>
      <c r="AC252" s="537"/>
      <c r="AD252" s="537"/>
      <c r="AE252" s="537"/>
      <c r="AF252" s="537"/>
      <c r="AG252" s="537"/>
      <c r="AH252" s="537"/>
      <c r="AI252" s="537"/>
    </row>
    <row r="253" spans="2:35" ht="15.75">
      <c r="B253" s="794">
        <v>252</v>
      </c>
      <c r="C253" s="795" t="s">
        <v>213</v>
      </c>
      <c r="D253" s="796"/>
      <c r="E253" s="850" t="s">
        <v>95</v>
      </c>
      <c r="F253" s="467" t="s">
        <v>274</v>
      </c>
      <c r="G253" s="469">
        <v>4.41</v>
      </c>
      <c r="H253" s="469">
        <v>1</v>
      </c>
      <c r="I253" s="948" t="s">
        <v>39</v>
      </c>
      <c r="J253" s="948"/>
      <c r="K253" s="948"/>
      <c r="L253" s="949"/>
      <c r="M253" s="710">
        <v>10</v>
      </c>
      <c r="N253" s="678">
        <f t="shared" si="40"/>
        <v>2.0408163265306123</v>
      </c>
      <c r="O253" s="917">
        <f t="shared" si="41"/>
        <v>29.431709419641749</v>
      </c>
      <c r="P253" s="651">
        <f t="shared" si="31"/>
        <v>13.267739068884344</v>
      </c>
      <c r="Q253" s="890" t="str">
        <f t="shared" si="42"/>
        <v>13s/22s/R4s/41s/10x(N5R2/N2R5)</v>
      </c>
      <c r="R253" s="538"/>
      <c r="W253" s="534"/>
      <c r="X253" s="538"/>
      <c r="Y253" s="538"/>
      <c r="Z253" s="538"/>
      <c r="AA253" s="537"/>
      <c r="AB253" s="537"/>
      <c r="AC253" s="537"/>
      <c r="AD253" s="537"/>
      <c r="AE253" s="537"/>
      <c r="AF253" s="537"/>
      <c r="AG253" s="537"/>
      <c r="AH253" s="537"/>
      <c r="AI253" s="537"/>
    </row>
    <row r="254" spans="2:35" ht="15.75">
      <c r="B254" s="786">
        <v>253</v>
      </c>
      <c r="C254" s="787" t="s">
        <v>214</v>
      </c>
      <c r="D254" s="786" t="s">
        <v>72</v>
      </c>
      <c r="E254" s="852" t="s">
        <v>96</v>
      </c>
      <c r="F254" s="467" t="s">
        <v>274</v>
      </c>
      <c r="G254" s="469">
        <v>4.12</v>
      </c>
      <c r="H254" s="469">
        <v>5</v>
      </c>
      <c r="I254" s="934"/>
      <c r="J254" s="935"/>
      <c r="K254" s="935"/>
      <c r="L254" s="935"/>
      <c r="M254" s="935"/>
      <c r="N254" s="935"/>
      <c r="O254" s="911"/>
      <c r="P254" s="921">
        <f t="shared" si="31"/>
        <v>13.333026663139918</v>
      </c>
      <c r="Q254" s="878"/>
      <c r="R254" s="538"/>
      <c r="W254" s="534"/>
      <c r="X254" s="538"/>
      <c r="Y254" s="538"/>
      <c r="Z254" s="538"/>
      <c r="AA254" s="537"/>
      <c r="AB254" s="537"/>
      <c r="AC254" s="537"/>
      <c r="AD254" s="537"/>
      <c r="AE254" s="537"/>
      <c r="AF254" s="537"/>
      <c r="AG254" s="537"/>
      <c r="AH254" s="537"/>
      <c r="AI254" s="537"/>
    </row>
    <row r="255" spans="2:35" ht="15.75">
      <c r="B255" s="794">
        <v>254</v>
      </c>
      <c r="C255" s="795" t="s">
        <v>214</v>
      </c>
      <c r="D255" s="796"/>
      <c r="E255" s="852" t="s">
        <v>97</v>
      </c>
      <c r="F255" s="467" t="s">
        <v>275</v>
      </c>
      <c r="G255" s="469">
        <v>3.35</v>
      </c>
      <c r="H255" s="469">
        <v>1</v>
      </c>
      <c r="I255" s="936" t="s">
        <v>39</v>
      </c>
      <c r="J255" s="937"/>
      <c r="K255" s="937"/>
      <c r="L255" s="937"/>
      <c r="M255" s="937"/>
      <c r="N255" s="937"/>
      <c r="O255" s="909"/>
      <c r="P255" s="922">
        <f t="shared" si="31"/>
        <v>10.099628706046575</v>
      </c>
      <c r="Q255" s="879" t="s">
        <v>39</v>
      </c>
      <c r="R255" s="538"/>
      <c r="W255" s="534"/>
      <c r="X255" s="538"/>
      <c r="Y255" s="538"/>
      <c r="Z255" s="538"/>
      <c r="AA255" s="537"/>
      <c r="AB255" s="537"/>
      <c r="AC255" s="537"/>
      <c r="AD255" s="537"/>
      <c r="AE255" s="537"/>
      <c r="AF255" s="537"/>
      <c r="AG255" s="537"/>
      <c r="AH255" s="537"/>
      <c r="AI255" s="537"/>
    </row>
    <row r="256" spans="2:35" ht="15.75">
      <c r="B256" s="786">
        <v>255</v>
      </c>
      <c r="C256" s="787" t="s">
        <v>215</v>
      </c>
      <c r="D256" s="786" t="s">
        <v>72</v>
      </c>
      <c r="E256" s="848" t="s">
        <v>70</v>
      </c>
      <c r="F256" s="470" t="s">
        <v>278</v>
      </c>
      <c r="G256" s="471">
        <v>3.86</v>
      </c>
      <c r="H256" s="471">
        <v>1</v>
      </c>
      <c r="I256" s="733"/>
      <c r="J256" s="733"/>
      <c r="K256" s="741"/>
      <c r="L256" s="733"/>
      <c r="M256" s="710">
        <v>20</v>
      </c>
      <c r="N256" s="678">
        <f t="shared" ref="N256:N263" si="43">(M256-H256)/G256</f>
        <v>4.9222797927461137</v>
      </c>
      <c r="O256" s="916">
        <f t="shared" ref="O256:O263" si="44" xml:space="preserve"> ((1-NORMSDIST(N256-1.5))*1000000)/10000</f>
        <v>3.1049188013465567E-2</v>
      </c>
      <c r="P256" s="673">
        <f t="shared" si="31"/>
        <v>11.623097693816394</v>
      </c>
      <c r="Q256" s="849" t="str">
        <f t="shared" ref="Q256:Q263" si="45">IF(N256&gt;=6,"13s(N2,R1)",(IF(N256&gt;=6,"13s(N2,R1)",IF(N256&gt;=5,"13s/22s/R4s(N2,R1)",IF(N256&gt;=4,"13s/22s/R4s/41s(N4,R1/N2,R2)",IF(N256&gt;=3,"13s/22s/R4s/41s/8x(N4R2/N2R4)",IF(N256&gt;=2,"13s/22s/R4s/41s/10x(N5R2/N2R5)","Unaceptable")))))))</f>
        <v>13s/22s/R4s/41s(N4,R1/N2,R2)</v>
      </c>
      <c r="R256" s="538"/>
      <c r="W256" s="534"/>
      <c r="X256" s="538"/>
      <c r="Y256" s="538"/>
      <c r="Z256" s="538"/>
      <c r="AA256" s="537"/>
      <c r="AB256" s="537"/>
      <c r="AC256" s="537"/>
      <c r="AD256" s="537"/>
      <c r="AE256" s="537"/>
      <c r="AF256" s="537"/>
      <c r="AG256" s="537"/>
      <c r="AH256" s="537"/>
      <c r="AI256" s="537"/>
    </row>
    <row r="257" spans="2:35" ht="15.75">
      <c r="B257" s="794">
        <v>256</v>
      </c>
      <c r="C257" s="795" t="s">
        <v>215</v>
      </c>
      <c r="D257" s="796"/>
      <c r="E257" s="850" t="s">
        <v>71</v>
      </c>
      <c r="F257" s="470" t="s">
        <v>274</v>
      </c>
      <c r="G257" s="471">
        <v>4.8499999999999996</v>
      </c>
      <c r="H257" s="471">
        <v>1</v>
      </c>
      <c r="I257" s="937" t="s">
        <v>39</v>
      </c>
      <c r="J257" s="937"/>
      <c r="K257" s="937"/>
      <c r="L257" s="938"/>
      <c r="M257" s="709">
        <v>20</v>
      </c>
      <c r="N257" s="648">
        <f t="shared" si="43"/>
        <v>3.9175257731958766</v>
      </c>
      <c r="O257" s="917">
        <f t="shared" si="44"/>
        <v>0.78132136599380342</v>
      </c>
      <c r="P257" s="673">
        <f t="shared" si="31"/>
        <v>14.584323775890331</v>
      </c>
      <c r="Q257" s="851" t="str">
        <f t="shared" si="45"/>
        <v>13s/22s/R4s/41s/8x(N4R2/N2R4)</v>
      </c>
      <c r="R257" s="538"/>
      <c r="W257" s="534"/>
      <c r="X257" s="538"/>
      <c r="Y257" s="538"/>
      <c r="Z257" s="538"/>
      <c r="AA257" s="537"/>
      <c r="AB257" s="537"/>
      <c r="AC257" s="537"/>
      <c r="AD257" s="537"/>
      <c r="AE257" s="537"/>
      <c r="AF257" s="537"/>
      <c r="AG257" s="537"/>
      <c r="AH257" s="537"/>
      <c r="AI257" s="537"/>
    </row>
    <row r="258" spans="2:35" ht="15.75">
      <c r="B258" s="786">
        <v>257</v>
      </c>
      <c r="C258" s="787" t="s">
        <v>216</v>
      </c>
      <c r="D258" s="786" t="s">
        <v>72</v>
      </c>
      <c r="E258" s="848" t="s">
        <v>94</v>
      </c>
      <c r="F258" s="467" t="s">
        <v>274</v>
      </c>
      <c r="G258" s="469">
        <v>5.67</v>
      </c>
      <c r="H258" s="469">
        <v>1</v>
      </c>
      <c r="I258" s="726"/>
      <c r="J258" s="726"/>
      <c r="K258" s="668"/>
      <c r="L258" s="726"/>
      <c r="M258" s="704">
        <v>20</v>
      </c>
      <c r="N258" s="678">
        <f t="shared" si="43"/>
        <v>3.3509700176366843</v>
      </c>
      <c r="O258" s="916">
        <f t="shared" si="44"/>
        <v>3.2086933292650555</v>
      </c>
      <c r="P258" s="647">
        <f t="shared" si="31"/>
        <v>17.039369119776705</v>
      </c>
      <c r="Q258" s="856" t="str">
        <f t="shared" si="45"/>
        <v>13s/22s/R4s/41s/8x(N4R2/N2R4)</v>
      </c>
      <c r="R258" s="538"/>
      <c r="S258" s="537"/>
      <c r="T258" s="537"/>
      <c r="U258" s="537"/>
      <c r="V258" s="537"/>
      <c r="W258" s="534"/>
      <c r="X258" s="538"/>
      <c r="Y258" s="538"/>
      <c r="Z258" s="538"/>
      <c r="AA258" s="537"/>
      <c r="AB258" s="537"/>
      <c r="AC258" s="537"/>
      <c r="AD258" s="537"/>
      <c r="AE258" s="537"/>
      <c r="AF258" s="537"/>
      <c r="AG258" s="537"/>
      <c r="AH258" s="537"/>
      <c r="AI258" s="537"/>
    </row>
    <row r="259" spans="2:35" ht="15.75">
      <c r="B259" s="794">
        <v>258</v>
      </c>
      <c r="C259" s="795" t="s">
        <v>216</v>
      </c>
      <c r="D259" s="796"/>
      <c r="E259" s="850" t="s">
        <v>95</v>
      </c>
      <c r="F259" s="467" t="s">
        <v>274</v>
      </c>
      <c r="G259" s="469">
        <v>4.91</v>
      </c>
      <c r="H259" s="469">
        <v>1</v>
      </c>
      <c r="I259" s="937" t="s">
        <v>39</v>
      </c>
      <c r="J259" s="937"/>
      <c r="K259" s="937"/>
      <c r="L259" s="938"/>
      <c r="M259" s="709">
        <v>20</v>
      </c>
      <c r="N259" s="678">
        <f t="shared" si="43"/>
        <v>3.8696537678207736</v>
      </c>
      <c r="O259" s="917">
        <f t="shared" si="44"/>
        <v>0.89023748621763765</v>
      </c>
      <c r="P259" s="651">
        <f t="shared" si="31"/>
        <v>14.763905309910383</v>
      </c>
      <c r="Q259" s="856" t="str">
        <f t="shared" si="45"/>
        <v>13s/22s/R4s/41s/8x(N4R2/N2R4)</v>
      </c>
      <c r="R259" s="538"/>
      <c r="S259" s="537"/>
      <c r="T259" s="537"/>
      <c r="U259" s="537"/>
      <c r="V259" s="537"/>
      <c r="W259" s="534"/>
      <c r="X259" s="538"/>
      <c r="Y259" s="538"/>
      <c r="Z259" s="538"/>
      <c r="AA259" s="537"/>
      <c r="AB259" s="537"/>
      <c r="AC259" s="537"/>
      <c r="AD259" s="537"/>
      <c r="AE259" s="537"/>
      <c r="AF259" s="537"/>
      <c r="AG259" s="537"/>
      <c r="AH259" s="537"/>
      <c r="AI259" s="537"/>
    </row>
    <row r="260" spans="2:35" ht="15.75">
      <c r="B260" s="819">
        <v>259</v>
      </c>
      <c r="C260" s="820" t="s">
        <v>217</v>
      </c>
      <c r="D260" s="819" t="s">
        <v>69</v>
      </c>
      <c r="E260" s="837" t="s">
        <v>92</v>
      </c>
      <c r="F260" s="478" t="s">
        <v>274</v>
      </c>
      <c r="G260" s="479">
        <v>4.5</v>
      </c>
      <c r="H260" s="479">
        <v>3</v>
      </c>
      <c r="I260" s="715">
        <v>25.9</v>
      </c>
      <c r="J260" s="603">
        <v>23.8</v>
      </c>
      <c r="K260" s="605">
        <f>I260/J260</f>
        <v>1.088235294117647</v>
      </c>
      <c r="L260" s="697">
        <f>SQRT(POWER(G260,2)+POWER(I260,2))*1.96*SQRT(2)</f>
        <v>72.866674083561691</v>
      </c>
      <c r="M260" s="704">
        <v>25</v>
      </c>
      <c r="N260" s="605">
        <f t="shared" si="43"/>
        <v>4.8888888888888893</v>
      </c>
      <c r="O260" s="916">
        <f t="shared" si="44"/>
        <v>3.5088220146795024E-2</v>
      </c>
      <c r="P260" s="608">
        <f t="shared" si="31"/>
        <v>13.829316685939331</v>
      </c>
      <c r="Q260" s="849" t="str">
        <f t="shared" si="45"/>
        <v>13s/22s/R4s/41s(N4,R1/N2,R2)</v>
      </c>
      <c r="R260" s="538"/>
      <c r="S260" s="537"/>
      <c r="T260" s="537"/>
      <c r="U260" s="537"/>
      <c r="V260" s="537"/>
      <c r="W260" s="534"/>
      <c r="X260" s="538"/>
      <c r="Y260" s="538"/>
      <c r="Z260" s="538"/>
      <c r="AA260" s="537"/>
      <c r="AB260" s="537"/>
      <c r="AC260" s="537"/>
      <c r="AD260" s="537"/>
      <c r="AE260" s="537"/>
      <c r="AF260" s="537"/>
      <c r="AG260" s="537"/>
      <c r="AH260" s="537"/>
      <c r="AI260" s="537"/>
    </row>
    <row r="261" spans="2:35" ht="15.75">
      <c r="B261" s="831">
        <v>260</v>
      </c>
      <c r="C261" s="828" t="s">
        <v>217</v>
      </c>
      <c r="D261" s="869"/>
      <c r="E261" s="846" t="s">
        <v>93</v>
      </c>
      <c r="F261" s="478" t="s">
        <v>278</v>
      </c>
      <c r="G261" s="479">
        <v>4.6500000000000004</v>
      </c>
      <c r="H261" s="479">
        <v>1</v>
      </c>
      <c r="I261" s="716">
        <v>25.9</v>
      </c>
      <c r="J261" s="609">
        <v>23.8</v>
      </c>
      <c r="K261" s="611">
        <f>I261/J261</f>
        <v>1.088235294117647</v>
      </c>
      <c r="L261" s="700">
        <f>SQRT(POWER(G261,2)+POWER(I261,2))*1.96*SQRT(2)</f>
        <v>72.938997689850382</v>
      </c>
      <c r="M261" s="709">
        <v>25</v>
      </c>
      <c r="N261" s="611">
        <f t="shared" si="43"/>
        <v>5.161290322580645</v>
      </c>
      <c r="O261" s="917">
        <f t="shared" si="44"/>
        <v>1.2547409649654728E-2</v>
      </c>
      <c r="P261" s="614">
        <f t="shared" si="31"/>
        <v>13.985796366313933</v>
      </c>
      <c r="Q261" s="856" t="str">
        <f t="shared" si="45"/>
        <v>13s/22s/R4s(N2,R1)</v>
      </c>
      <c r="R261" s="538"/>
      <c r="S261" s="537"/>
      <c r="T261" s="537"/>
      <c r="U261" s="537"/>
      <c r="V261" s="537"/>
      <c r="W261" s="534"/>
      <c r="X261" s="538"/>
      <c r="Y261" s="538"/>
      <c r="Z261" s="538"/>
      <c r="AA261" s="537"/>
      <c r="AB261" s="537"/>
      <c r="AC261" s="537"/>
      <c r="AD261" s="537"/>
      <c r="AE261" s="537"/>
      <c r="AF261" s="537"/>
      <c r="AG261" s="537"/>
      <c r="AH261" s="537"/>
      <c r="AI261" s="537"/>
    </row>
    <row r="262" spans="2:35" ht="15.75">
      <c r="B262" s="819">
        <v>261</v>
      </c>
      <c r="C262" s="820" t="s">
        <v>218</v>
      </c>
      <c r="D262" s="819" t="s">
        <v>69</v>
      </c>
      <c r="E262" s="837" t="s">
        <v>92</v>
      </c>
      <c r="F262" s="476" t="s">
        <v>274</v>
      </c>
      <c r="G262" s="477">
        <v>1.98</v>
      </c>
      <c r="H262" s="477">
        <v>0</v>
      </c>
      <c r="I262" s="715">
        <v>6.35</v>
      </c>
      <c r="J262" s="603">
        <v>30.9</v>
      </c>
      <c r="K262" s="605">
        <f>I262/J262</f>
        <v>0.20550161812297735</v>
      </c>
      <c r="L262" s="697">
        <f>SQRT(POWER(G262,2)+POWER(I262,2))*1.96*SQRT(2)</f>
        <v>18.437110654329761</v>
      </c>
      <c r="M262" s="654">
        <v>19.7</v>
      </c>
      <c r="N262" s="605">
        <f t="shared" si="43"/>
        <v>9.9494949494949498</v>
      </c>
      <c r="O262" s="916">
        <f t="shared" si="44"/>
        <v>0</v>
      </c>
      <c r="P262" s="608">
        <f t="shared" si="31"/>
        <v>5.94</v>
      </c>
      <c r="Q262" s="849" t="str">
        <f t="shared" si="45"/>
        <v>13s(N2,R1)</v>
      </c>
      <c r="R262" s="538"/>
      <c r="S262" s="537"/>
      <c r="T262" s="537"/>
      <c r="U262" s="537"/>
      <c r="V262" s="537"/>
      <c r="W262" s="534"/>
      <c r="X262" s="538"/>
      <c r="Y262" s="538"/>
      <c r="Z262" s="538"/>
      <c r="AA262" s="537"/>
      <c r="AB262" s="537"/>
      <c r="AC262" s="537"/>
      <c r="AD262" s="537"/>
      <c r="AE262" s="537"/>
      <c r="AF262" s="537"/>
      <c r="AG262" s="537"/>
      <c r="AH262" s="537"/>
      <c r="AI262" s="537"/>
    </row>
    <row r="263" spans="2:35" ht="15.75">
      <c r="B263" s="831">
        <v>262</v>
      </c>
      <c r="C263" s="828" t="s">
        <v>218</v>
      </c>
      <c r="D263" s="869"/>
      <c r="E263" s="846" t="s">
        <v>93</v>
      </c>
      <c r="F263" s="476" t="s">
        <v>274</v>
      </c>
      <c r="G263" s="477">
        <v>5.24</v>
      </c>
      <c r="H263" s="477">
        <v>2</v>
      </c>
      <c r="I263" s="721">
        <v>6.35</v>
      </c>
      <c r="J263" s="615">
        <v>30.9</v>
      </c>
      <c r="K263" s="618">
        <f>I263/J263</f>
        <v>0.20550161812297735</v>
      </c>
      <c r="L263" s="712">
        <f>SQRT(POWER(G263,2)+POWER(I263,2))*1.96*SQRT(2)</f>
        <v>22.82034321214298</v>
      </c>
      <c r="M263" s="928">
        <v>19.7</v>
      </c>
      <c r="N263" s="618">
        <f t="shared" si="43"/>
        <v>3.3778625954198471</v>
      </c>
      <c r="O263" s="917">
        <f t="shared" si="44"/>
        <v>3.0199982247560486</v>
      </c>
      <c r="P263" s="614">
        <f t="shared" si="31"/>
        <v>15.846715748065908</v>
      </c>
      <c r="Q263" s="851" t="str">
        <f t="shared" si="45"/>
        <v>13s/22s/R4s/41s/8x(N4R2/N2R4)</v>
      </c>
      <c r="R263" s="538"/>
      <c r="S263" s="537"/>
      <c r="T263" s="537"/>
      <c r="U263" s="537"/>
      <c r="V263" s="537"/>
      <c r="W263" s="534"/>
      <c r="X263" s="538"/>
      <c r="Y263" s="538"/>
      <c r="Z263" s="538"/>
      <c r="AA263" s="537"/>
      <c r="AB263" s="537"/>
      <c r="AC263" s="537"/>
      <c r="AD263" s="537"/>
      <c r="AE263" s="537"/>
      <c r="AF263" s="537"/>
      <c r="AG263" s="537"/>
      <c r="AH263" s="537"/>
      <c r="AI263" s="537"/>
    </row>
    <row r="264" spans="2:35" ht="15.75">
      <c r="B264" s="819">
        <v>263</v>
      </c>
      <c r="C264" s="820" t="s">
        <v>219</v>
      </c>
      <c r="D264" s="819" t="s">
        <v>69</v>
      </c>
      <c r="E264" s="837" t="s">
        <v>92</v>
      </c>
      <c r="F264" s="476" t="s">
        <v>274</v>
      </c>
      <c r="G264" s="477">
        <v>4.16</v>
      </c>
      <c r="H264" s="477">
        <v>1</v>
      </c>
      <c r="I264" s="932"/>
      <c r="J264" s="933"/>
      <c r="K264" s="933"/>
      <c r="L264" s="933"/>
      <c r="M264" s="933"/>
      <c r="N264" s="933"/>
      <c r="O264" s="910"/>
      <c r="P264" s="924">
        <f t="shared" ref="P264:P282" si="46">SQRT(POWER(3,2)*POWER(G264,2)+POWER(H264,2))</f>
        <v>12.520000000000001</v>
      </c>
      <c r="Q264" s="891"/>
      <c r="R264" s="538"/>
      <c r="S264" s="537"/>
      <c r="T264" s="537"/>
      <c r="U264" s="537"/>
      <c r="V264" s="537"/>
      <c r="W264" s="534"/>
      <c r="X264" s="538"/>
      <c r="Y264" s="538"/>
      <c r="Z264" s="538"/>
      <c r="AA264" s="537"/>
      <c r="AB264" s="537"/>
      <c r="AC264" s="537"/>
      <c r="AD264" s="537"/>
      <c r="AE264" s="537"/>
      <c r="AF264" s="537"/>
      <c r="AG264" s="537"/>
      <c r="AH264" s="537"/>
      <c r="AI264" s="537"/>
    </row>
    <row r="265" spans="2:35" ht="15.75">
      <c r="B265" s="831">
        <v>264</v>
      </c>
      <c r="C265" s="828" t="s">
        <v>219</v>
      </c>
      <c r="D265" s="869"/>
      <c r="E265" s="846" t="s">
        <v>93</v>
      </c>
      <c r="F265" s="476" t="s">
        <v>274</v>
      </c>
      <c r="G265" s="477">
        <v>5.69</v>
      </c>
      <c r="H265" s="477">
        <v>2</v>
      </c>
      <c r="I265" s="936" t="s">
        <v>39</v>
      </c>
      <c r="J265" s="937"/>
      <c r="K265" s="937"/>
      <c r="L265" s="937"/>
      <c r="M265" s="937"/>
      <c r="N265" s="937"/>
      <c r="O265" s="909"/>
      <c r="P265" s="920">
        <f t="shared" si="46"/>
        <v>17.186765257022625</v>
      </c>
      <c r="Q265" s="879" t="s">
        <v>39</v>
      </c>
      <c r="R265" s="538"/>
      <c r="S265" s="537"/>
      <c r="T265" s="537"/>
      <c r="U265" s="537"/>
      <c r="V265" s="537"/>
      <c r="W265" s="534"/>
      <c r="X265" s="538"/>
      <c r="Y265" s="538"/>
      <c r="Z265" s="538"/>
      <c r="AA265" s="537"/>
      <c r="AB265" s="537"/>
      <c r="AC265" s="537"/>
      <c r="AD265" s="537"/>
      <c r="AE265" s="537"/>
      <c r="AF265" s="537"/>
      <c r="AG265" s="537"/>
      <c r="AH265" s="537"/>
      <c r="AI265" s="537"/>
    </row>
    <row r="266" spans="2:35" ht="15.75">
      <c r="B266" s="819">
        <v>265</v>
      </c>
      <c r="C266" s="820" t="s">
        <v>220</v>
      </c>
      <c r="D266" s="819" t="s">
        <v>74</v>
      </c>
      <c r="E266" s="837" t="s">
        <v>92</v>
      </c>
      <c r="F266" s="476" t="s">
        <v>278</v>
      </c>
      <c r="G266" s="477">
        <v>10.65</v>
      </c>
      <c r="H266" s="477">
        <v>3</v>
      </c>
      <c r="I266" s="615"/>
      <c r="J266" s="615"/>
      <c r="K266" s="752"/>
      <c r="L266" s="615"/>
      <c r="M266" s="753">
        <v>15</v>
      </c>
      <c r="N266" s="618">
        <f>(M266-H266)/G266</f>
        <v>1.1267605633802817</v>
      </c>
      <c r="O266" s="916">
        <f t="shared" ref="O266:O277" si="47" xml:space="preserve"> ((1-NORMSDIST(N266-1.5))*1000000)/10000</f>
        <v>64.551487639076015</v>
      </c>
      <c r="P266" s="608">
        <f t="shared" si="46"/>
        <v>32.090535988044827</v>
      </c>
      <c r="Q266" s="849" t="str">
        <f>IF(N266&gt;=6,"13s(N2,R1)",(IF(N266&gt;=6,"13s(N2,R1)",IF(N266&gt;=5,"13s/22s/R4s(N2,R1)",IF(N266&gt;=4,"13s/22s/R4s/41s(N4,R1/N2,R2)",IF(N266&gt;=3,"13s/22s/R4s/41s/8x(N4R2/N2R4)",IF(N266&gt;=2,"13s/22s/R4s/41s/10x(N5R2/N2R5)","Unaceptable")))))))</f>
        <v>Unaceptable</v>
      </c>
      <c r="R266" s="538"/>
      <c r="S266" s="537"/>
      <c r="T266" s="537"/>
      <c r="U266" s="537"/>
      <c r="V266" s="537"/>
      <c r="W266" s="534"/>
      <c r="X266" s="538"/>
      <c r="Y266" s="538"/>
      <c r="Z266" s="538"/>
      <c r="AA266" s="537"/>
      <c r="AB266" s="537"/>
      <c r="AC266" s="537"/>
      <c r="AD266" s="537"/>
      <c r="AE266" s="537"/>
      <c r="AF266" s="537"/>
      <c r="AG266" s="537"/>
      <c r="AH266" s="537"/>
      <c r="AI266" s="537"/>
    </row>
    <row r="267" spans="2:35" ht="15.75">
      <c r="B267" s="831">
        <v>266</v>
      </c>
      <c r="C267" s="828" t="s">
        <v>220</v>
      </c>
      <c r="D267" s="869"/>
      <c r="E267" s="846" t="s">
        <v>93</v>
      </c>
      <c r="F267" s="476" t="s">
        <v>275</v>
      </c>
      <c r="G267" s="477">
        <v>8.25</v>
      </c>
      <c r="H267" s="477">
        <v>2</v>
      </c>
      <c r="I267" s="937" t="s">
        <v>39</v>
      </c>
      <c r="J267" s="937"/>
      <c r="K267" s="937"/>
      <c r="L267" s="938"/>
      <c r="M267" s="754">
        <v>15</v>
      </c>
      <c r="N267" s="618">
        <f>(M267-H267)/G267</f>
        <v>1.5757575757575757</v>
      </c>
      <c r="O267" s="917">
        <f t="shared" si="47"/>
        <v>46.980598436224653</v>
      </c>
      <c r="P267" s="614">
        <f t="shared" si="46"/>
        <v>24.830676591667814</v>
      </c>
      <c r="Q267" s="856" t="str">
        <f>IF(N267&gt;=6,"13s(N2,R1)",(IF(N267&gt;=6,"13s(N2,R1)",IF(N267&gt;=5,"13s/22s/R4s(N2,R1)",IF(N267&gt;=4,"13s/22s/R4s/41s(N4,R1/N2,R2)",IF(N267&gt;=3,"13s/22s/R4s/41s/8x(N4R2/N2R4)",IF(N267&gt;=2,"13s/22s/R4s/41s/10x(N5R2/N2R5)","Unaceptable")))))))</f>
        <v>Unaceptable</v>
      </c>
      <c r="R267" s="538"/>
      <c r="S267" s="537"/>
      <c r="T267" s="537"/>
      <c r="U267" s="537"/>
      <c r="V267" s="537"/>
      <c r="W267" s="534"/>
      <c r="X267" s="538"/>
      <c r="Y267" s="538"/>
      <c r="Z267" s="538"/>
      <c r="AA267" s="537"/>
      <c r="AB267" s="537"/>
      <c r="AC267" s="537"/>
      <c r="AD267" s="537"/>
      <c r="AE267" s="537"/>
      <c r="AF267" s="537"/>
      <c r="AG267" s="537"/>
      <c r="AH267" s="537"/>
      <c r="AI267" s="537"/>
    </row>
    <row r="268" spans="2:35" ht="15.75">
      <c r="B268" s="819">
        <v>267</v>
      </c>
      <c r="C268" s="820" t="s">
        <v>221</v>
      </c>
      <c r="D268" s="819" t="s">
        <v>69</v>
      </c>
      <c r="E268" s="837" t="s">
        <v>92</v>
      </c>
      <c r="F268" s="476" t="s">
        <v>278</v>
      </c>
      <c r="G268" s="477">
        <v>4.88</v>
      </c>
      <c r="H268" s="477">
        <v>0</v>
      </c>
      <c r="I268" s="603"/>
      <c r="J268" s="603"/>
      <c r="K268" s="717"/>
      <c r="L268" s="603"/>
      <c r="M268" s="755">
        <v>10</v>
      </c>
      <c r="N268" s="605">
        <f t="shared" ref="N268:N277" si="48">(M268-H268)/G268</f>
        <v>2.0491803278688523</v>
      </c>
      <c r="O268" s="916">
        <f t="shared" si="47"/>
        <v>29.144085164993704</v>
      </c>
      <c r="P268" s="608">
        <f t="shared" si="46"/>
        <v>14.64</v>
      </c>
      <c r="Q268" s="849" t="str">
        <f>IF(N268&gt;=6,"13s(N2,R1)",(IF(N268&gt;=6,"13s(N2,R1)",IF(N268&gt;=5,"13s/22s/R4s(N2,R1)",IF(N268&gt;=4,"13s/22s/R4s/41s(N4,R1/N2,R2)",IF(N268&gt;=3,"13s/22s/R4s/41s/8x(N4R2/N2R4)",IF(N268&gt;=2,"13s/22s/R4s/41s/10x(N5R2/N2R5)","Unaceptable")))))))</f>
        <v>13s/22s/R4s/41s/10x(N5R2/N2R5)</v>
      </c>
      <c r="R268" s="538"/>
      <c r="S268" s="537"/>
      <c r="T268" s="537"/>
      <c r="U268" s="537"/>
      <c r="V268" s="537"/>
      <c r="W268" s="534"/>
      <c r="X268" s="538"/>
      <c r="Y268" s="538"/>
      <c r="Z268" s="538"/>
      <c r="AA268" s="537"/>
      <c r="AB268" s="537"/>
      <c r="AC268" s="537"/>
      <c r="AD268" s="537"/>
      <c r="AE268" s="537"/>
      <c r="AF268" s="537"/>
      <c r="AG268" s="537"/>
      <c r="AH268" s="537"/>
      <c r="AI268" s="537"/>
    </row>
    <row r="269" spans="2:35" ht="15.75">
      <c r="B269" s="831">
        <v>268</v>
      </c>
      <c r="C269" s="885" t="s">
        <v>221</v>
      </c>
      <c r="D269" s="868"/>
      <c r="E269" s="843" t="s">
        <v>93</v>
      </c>
      <c r="F269" s="476" t="s">
        <v>287</v>
      </c>
      <c r="G269" s="477">
        <v>4.4800000000000004</v>
      </c>
      <c r="H269" s="477">
        <v>0</v>
      </c>
      <c r="I269" s="937" t="s">
        <v>39</v>
      </c>
      <c r="J269" s="937"/>
      <c r="K269" s="937"/>
      <c r="L269" s="938"/>
      <c r="M269" s="753">
        <v>10</v>
      </c>
      <c r="N269" s="618">
        <f t="shared" si="48"/>
        <v>2.2321428571428568</v>
      </c>
      <c r="O269" s="917">
        <f t="shared" si="47"/>
        <v>23.204068889367012</v>
      </c>
      <c r="P269" s="619">
        <f t="shared" si="46"/>
        <v>13.440000000000001</v>
      </c>
      <c r="Q269" s="856" t="str">
        <f>IF(N269&gt;=6,"13s(N2,R1)",(IF(N269&gt;=6,"13s(N2,R1)",IF(N269&gt;=5,"13s/22s/R4s(N2,R1)",IF(N269&gt;=4,"13s/22s/R4s/41s(N4,R1/N2,R2)",IF(N269&gt;=3,"13s/22s/R4s/41s/8x(N4R2/N2R4)",IF(N269&gt;=2,"13s/22s/R4s/41s/10x(N5R2/N2R5)","Unaceptable")))))))</f>
        <v>13s/22s/R4s/41s/10x(N5R2/N2R5)</v>
      </c>
      <c r="R269" s="538"/>
      <c r="S269" s="537"/>
      <c r="T269" s="537"/>
      <c r="U269" s="537"/>
      <c r="V269" s="537"/>
      <c r="W269" s="534"/>
      <c r="X269" s="538"/>
      <c r="Y269" s="538"/>
      <c r="Z269" s="538"/>
      <c r="AA269" s="537"/>
      <c r="AB269" s="537"/>
      <c r="AC269" s="537"/>
      <c r="AD269" s="537"/>
      <c r="AE269" s="537"/>
      <c r="AF269" s="537"/>
      <c r="AG269" s="537"/>
      <c r="AH269" s="537"/>
      <c r="AI269" s="537"/>
    </row>
    <row r="270" spans="2:35" ht="15.75">
      <c r="B270" s="819">
        <v>269</v>
      </c>
      <c r="C270" s="892" t="s">
        <v>222</v>
      </c>
      <c r="D270" s="821" t="s">
        <v>69</v>
      </c>
      <c r="E270" s="837" t="s">
        <v>92</v>
      </c>
      <c r="F270" s="478" t="s">
        <v>274</v>
      </c>
      <c r="G270" s="479">
        <v>3.58</v>
      </c>
      <c r="H270" s="479">
        <v>2</v>
      </c>
      <c r="I270" s="715">
        <v>7.4</v>
      </c>
      <c r="J270" s="604">
        <v>57.3</v>
      </c>
      <c r="K270" s="605">
        <f t="shared" ref="K270:K277" si="49">I270/J270</f>
        <v>0.12914485165794068</v>
      </c>
      <c r="L270" s="703">
        <f t="shared" ref="L270:L277" si="50">SQRT(POWER(G270,2)+POWER(I270,2))*1.96*SQRT(2)</f>
        <v>22.786026342475779</v>
      </c>
      <c r="M270" s="750">
        <v>20.5</v>
      </c>
      <c r="N270" s="605">
        <f t="shared" si="48"/>
        <v>5.1675977653631282</v>
      </c>
      <c r="O270" s="916">
        <f t="shared" si="47"/>
        <v>1.2241997312512076E-2</v>
      </c>
      <c r="P270" s="608">
        <f t="shared" si="46"/>
        <v>10.92463271693836</v>
      </c>
      <c r="Q270" s="853" t="str">
        <f>IF(N270&gt;=6,"13s(N3,R1)",(IF(N270&gt;=6,"13s(N3,R1)",IF(N270&gt;=5,"13s/2of32s/R4s(N3,R1)",IF(N270&gt;=4,"13s/2of32s/R4s/31s(N3,R1)",IF(N270&gt;=3,"13s/2of32s/R4s/31s/6x(N6,R1/N3,R2)",IF(N270&gt;=2,"13s/2of32s/R4s/31s/12x(N6,R2)","Unaceptable")))))))</f>
        <v>13s/2of32s/R4s(N3,R1)</v>
      </c>
      <c r="R270" s="538"/>
      <c r="S270" s="537"/>
      <c r="T270" s="537"/>
      <c r="U270" s="537"/>
      <c r="V270" s="537"/>
      <c r="W270" s="537"/>
      <c r="X270" s="538"/>
      <c r="Y270" s="538"/>
      <c r="Z270" s="538"/>
      <c r="AA270" s="537"/>
      <c r="AB270" s="537"/>
      <c r="AC270" s="537"/>
      <c r="AD270" s="537"/>
      <c r="AE270" s="537"/>
      <c r="AF270" s="537"/>
      <c r="AG270" s="537"/>
      <c r="AH270" s="537"/>
      <c r="AI270" s="537"/>
    </row>
    <row r="271" spans="2:35" ht="15.75">
      <c r="B271" s="831">
        <v>270</v>
      </c>
      <c r="C271" s="893" t="s">
        <v>222</v>
      </c>
      <c r="D271" s="894"/>
      <c r="E271" s="846" t="s">
        <v>93</v>
      </c>
      <c r="F271" s="478" t="s">
        <v>274</v>
      </c>
      <c r="G271" s="479">
        <v>6.47</v>
      </c>
      <c r="H271" s="479">
        <v>1</v>
      </c>
      <c r="I271" s="716">
        <v>7.4</v>
      </c>
      <c r="J271" s="610">
        <v>57.3</v>
      </c>
      <c r="K271" s="611">
        <f t="shared" si="49"/>
        <v>0.12914485165794068</v>
      </c>
      <c r="L271" s="723">
        <f t="shared" si="50"/>
        <v>27.246241922144051</v>
      </c>
      <c r="M271" s="751">
        <v>20.5</v>
      </c>
      <c r="N271" s="611">
        <f t="shared" si="48"/>
        <v>3.0139103554868627</v>
      </c>
      <c r="O271" s="917">
        <f t="shared" si="47"/>
        <v>6.5024288665193719</v>
      </c>
      <c r="P271" s="614">
        <f t="shared" si="46"/>
        <v>19.43574284662153</v>
      </c>
      <c r="Q271" s="847" t="str">
        <f>IF(N271&gt;=6,"13s(N3,R1)",(IF(N271&gt;=6,"13s(N3,R1)",IF(N271&gt;=5,"13s/2of32s/R4s(N3,R1)",IF(N271&gt;=4,"13s/2of32s/R4s/31s(N3,R1)",IF(N271&gt;=3,"13s/2of32s/R4s/31s/6x(N6,R1/N3,R2)",IF(N271&gt;=2,"13s/2of32s/R4s/31s/12x(N6,R2)","Unaceptable")))))))</f>
        <v>13s/2of32s/R4s/31s/6x(N6,R1/N3,R2)</v>
      </c>
      <c r="R271" s="538"/>
      <c r="S271" s="537"/>
      <c r="T271" s="537"/>
      <c r="U271" s="537"/>
      <c r="V271" s="537"/>
      <c r="W271" s="537"/>
      <c r="X271" s="538"/>
      <c r="Y271" s="538"/>
      <c r="Z271" s="538"/>
      <c r="AA271" s="537"/>
      <c r="AB271" s="537"/>
      <c r="AC271" s="537"/>
      <c r="AD271" s="537"/>
      <c r="AE271" s="537"/>
      <c r="AF271" s="537"/>
      <c r="AG271" s="537"/>
      <c r="AH271" s="537"/>
      <c r="AI271" s="537"/>
    </row>
    <row r="272" spans="2:35" ht="15.75">
      <c r="B272" s="786">
        <v>271</v>
      </c>
      <c r="C272" s="854" t="s">
        <v>223</v>
      </c>
      <c r="D272" s="812" t="s">
        <v>98</v>
      </c>
      <c r="E272" s="855" t="s">
        <v>99</v>
      </c>
      <c r="F272" s="790">
        <v>26</v>
      </c>
      <c r="G272" s="791">
        <v>1.2</v>
      </c>
      <c r="H272" s="481" t="s">
        <v>297</v>
      </c>
      <c r="I272" s="742">
        <v>2.7</v>
      </c>
      <c r="J272" s="733">
        <v>8.6</v>
      </c>
      <c r="K272" s="678">
        <f t="shared" si="49"/>
        <v>0.31395348837209308</v>
      </c>
      <c r="L272" s="679">
        <f t="shared" si="50"/>
        <v>8.1898923069842624</v>
      </c>
      <c r="M272" s="756">
        <v>15</v>
      </c>
      <c r="N272" s="678">
        <f t="shared" si="48"/>
        <v>12.216666666666667</v>
      </c>
      <c r="O272" s="916">
        <f t="shared" si="47"/>
        <v>0</v>
      </c>
      <c r="P272" s="673">
        <f t="shared" si="46"/>
        <v>3.6160199114496039</v>
      </c>
      <c r="Q272" s="856" t="str">
        <f t="shared" ref="Q272:Q277" si="51">IF(N272&gt;=6,"13s(N2,R1)",(IF(N272&gt;=6,"13s(N2,R1)",IF(N272&gt;=5,"13s/22s/R4s(N2,R1)",IF(N272&gt;=4,"13s/22s/R4s/41s(N4,R1/N2,R2)",IF(N272&gt;=3,"13s/22s/R4s/41s/8x(N4R2/N2R4)",IF(N272&gt;=2,"13s/22s/R4s/41s/10x(N5R2/N2R5)","Unaceptable")))))))</f>
        <v>13s(N2,R1)</v>
      </c>
      <c r="R272" s="538"/>
      <c r="S272" s="537"/>
      <c r="T272" s="537"/>
      <c r="U272" s="537"/>
      <c r="V272" s="537"/>
      <c r="W272" s="537"/>
      <c r="X272" s="538"/>
      <c r="Y272" s="538"/>
      <c r="Z272" s="538"/>
      <c r="AA272" s="537"/>
      <c r="AB272" s="537"/>
      <c r="AC272" s="537"/>
      <c r="AD272" s="537"/>
      <c r="AE272" s="537"/>
      <c r="AF272" s="537"/>
      <c r="AG272" s="537"/>
      <c r="AH272" s="537"/>
      <c r="AI272" s="537"/>
    </row>
    <row r="273" spans="2:35" ht="15.75">
      <c r="B273" s="794">
        <v>272</v>
      </c>
      <c r="C273" s="795" t="s">
        <v>223</v>
      </c>
      <c r="D273" s="796"/>
      <c r="E273" s="850" t="s">
        <v>100</v>
      </c>
      <c r="F273" s="790">
        <v>26</v>
      </c>
      <c r="G273" s="791">
        <v>1.3</v>
      </c>
      <c r="H273" s="474" t="s">
        <v>298</v>
      </c>
      <c r="I273" s="749">
        <v>2.7</v>
      </c>
      <c r="J273" s="729">
        <v>8.6</v>
      </c>
      <c r="K273" s="648">
        <f t="shared" si="49"/>
        <v>0.31395348837209308</v>
      </c>
      <c r="L273" s="653">
        <f t="shared" si="50"/>
        <v>8.3063310793635008</v>
      </c>
      <c r="M273" s="757">
        <v>15</v>
      </c>
      <c r="N273" s="648">
        <f t="shared" si="48"/>
        <v>11.23076923076923</v>
      </c>
      <c r="O273" s="917">
        <f t="shared" si="47"/>
        <v>0</v>
      </c>
      <c r="P273" s="651">
        <f t="shared" si="46"/>
        <v>3.920459156782532</v>
      </c>
      <c r="Q273" s="851" t="str">
        <f t="shared" si="51"/>
        <v>13s(N2,R1)</v>
      </c>
      <c r="R273" s="538"/>
      <c r="S273" s="537"/>
      <c r="T273" s="537"/>
      <c r="U273" s="537"/>
      <c r="V273" s="537"/>
      <c r="W273" s="537"/>
      <c r="X273" s="538"/>
      <c r="Y273" s="538"/>
      <c r="Z273" s="538"/>
      <c r="AA273" s="537"/>
      <c r="AB273" s="537"/>
      <c r="AC273" s="537"/>
      <c r="AD273" s="537"/>
      <c r="AE273" s="537"/>
      <c r="AF273" s="537"/>
      <c r="AG273" s="537"/>
      <c r="AH273" s="537"/>
      <c r="AI273" s="537"/>
    </row>
    <row r="274" spans="2:35" ht="15.75">
      <c r="B274" s="786">
        <v>273</v>
      </c>
      <c r="C274" s="787" t="s">
        <v>224</v>
      </c>
      <c r="D274" s="786" t="s">
        <v>98</v>
      </c>
      <c r="E274" s="848" t="s">
        <v>99</v>
      </c>
      <c r="F274" s="790">
        <v>26</v>
      </c>
      <c r="G274" s="791">
        <v>2.5</v>
      </c>
      <c r="H274" s="474" t="s">
        <v>299</v>
      </c>
      <c r="I274" s="738">
        <v>4</v>
      </c>
      <c r="J274" s="726">
        <v>6.8</v>
      </c>
      <c r="K274" s="644">
        <f t="shared" si="49"/>
        <v>0.58823529411764708</v>
      </c>
      <c r="L274" s="652">
        <f t="shared" si="50"/>
        <v>13.074830782843808</v>
      </c>
      <c r="M274" s="756">
        <v>15</v>
      </c>
      <c r="N274" s="644">
        <f t="shared" si="48"/>
        <v>5.8959999999999999</v>
      </c>
      <c r="O274" s="916">
        <f t="shared" si="47"/>
        <v>5.5131967013899441E-4</v>
      </c>
      <c r="P274" s="647">
        <f t="shared" si="46"/>
        <v>7.5045053134766988</v>
      </c>
      <c r="Q274" s="849" t="str">
        <f t="shared" si="51"/>
        <v>13s/22s/R4s(N2,R1)</v>
      </c>
      <c r="R274" s="538"/>
      <c r="S274" s="537"/>
      <c r="T274" s="537"/>
      <c r="U274" s="537"/>
      <c r="V274" s="537"/>
      <c r="W274" s="537"/>
      <c r="X274" s="538"/>
      <c r="Y274" s="538"/>
      <c r="Z274" s="538"/>
      <c r="AA274" s="537"/>
      <c r="AB274" s="537"/>
      <c r="AC274" s="537"/>
      <c r="AD274" s="537"/>
      <c r="AE274" s="537"/>
      <c r="AF274" s="537"/>
      <c r="AG274" s="537"/>
      <c r="AH274" s="537"/>
      <c r="AI274" s="537"/>
    </row>
    <row r="275" spans="2:35" ht="15.75">
      <c r="B275" s="794">
        <v>274</v>
      </c>
      <c r="C275" s="795" t="s">
        <v>224</v>
      </c>
      <c r="D275" s="796"/>
      <c r="E275" s="850" t="s">
        <v>100</v>
      </c>
      <c r="F275" s="790">
        <v>26</v>
      </c>
      <c r="G275" s="791">
        <v>3.5</v>
      </c>
      <c r="H275" s="474" t="s">
        <v>300</v>
      </c>
      <c r="I275" s="749">
        <v>4</v>
      </c>
      <c r="J275" s="729">
        <v>6.8</v>
      </c>
      <c r="K275" s="648">
        <f t="shared" si="49"/>
        <v>0.58823529411764708</v>
      </c>
      <c r="L275" s="653">
        <f t="shared" si="50"/>
        <v>14.73263045080545</v>
      </c>
      <c r="M275" s="757">
        <v>15</v>
      </c>
      <c r="N275" s="648">
        <f t="shared" si="48"/>
        <v>4.1857142857142859</v>
      </c>
      <c r="O275" s="917">
        <f t="shared" si="47"/>
        <v>0.36187474345621418</v>
      </c>
      <c r="P275" s="651">
        <f t="shared" si="46"/>
        <v>10.505831713862545</v>
      </c>
      <c r="Q275" s="851" t="str">
        <f t="shared" si="51"/>
        <v>13s/22s/R4s/41s(N4,R1/N2,R2)</v>
      </c>
      <c r="R275" s="538"/>
      <c r="S275" s="537"/>
      <c r="T275" s="537"/>
      <c r="U275" s="537"/>
      <c r="V275" s="537"/>
      <c r="W275" s="537"/>
      <c r="X275" s="538"/>
      <c r="Y275" s="538"/>
      <c r="Z275" s="538"/>
      <c r="AA275" s="537"/>
      <c r="AB275" s="537"/>
      <c r="AC275" s="537"/>
      <c r="AD275" s="537"/>
      <c r="AE275" s="537"/>
      <c r="AF275" s="537"/>
      <c r="AG275" s="537"/>
      <c r="AH275" s="537"/>
      <c r="AI275" s="537"/>
    </row>
    <row r="276" spans="2:35" ht="15.75">
      <c r="B276" s="786">
        <v>275</v>
      </c>
      <c r="C276" s="787" t="s">
        <v>225</v>
      </c>
      <c r="D276" s="786" t="s">
        <v>98</v>
      </c>
      <c r="E276" s="848" t="s">
        <v>99</v>
      </c>
      <c r="F276" s="790">
        <v>26</v>
      </c>
      <c r="G276" s="791">
        <v>4.3</v>
      </c>
      <c r="H276" s="474" t="s">
        <v>301</v>
      </c>
      <c r="I276" s="738">
        <v>10.7</v>
      </c>
      <c r="J276" s="726">
        <v>15.8</v>
      </c>
      <c r="K276" s="644">
        <f t="shared" si="49"/>
        <v>0.67721518987341767</v>
      </c>
      <c r="L276" s="652">
        <f t="shared" si="50"/>
        <v>31.964229006813227</v>
      </c>
      <c r="M276" s="756">
        <v>20</v>
      </c>
      <c r="N276" s="662">
        <f t="shared" si="48"/>
        <v>4.5069767441860469</v>
      </c>
      <c r="O276" s="916">
        <f t="shared" si="47"/>
        <v>0.13192997402100559</v>
      </c>
      <c r="P276" s="647">
        <f t="shared" si="46"/>
        <v>12.914890630586076</v>
      </c>
      <c r="Q276" s="849" t="str">
        <f t="shared" si="51"/>
        <v>13s/22s/R4s/41s(N4,R1/N2,R2)</v>
      </c>
      <c r="R276" s="538"/>
      <c r="S276" s="537"/>
      <c r="T276" s="537"/>
      <c r="U276" s="537"/>
      <c r="V276" s="537"/>
      <c r="W276" s="537"/>
      <c r="X276" s="538"/>
      <c r="Y276" s="538"/>
      <c r="Z276" s="538"/>
      <c r="AA276" s="537"/>
      <c r="AB276" s="537"/>
      <c r="AC276" s="537"/>
      <c r="AD276" s="537"/>
      <c r="AE276" s="537"/>
      <c r="AF276" s="537"/>
      <c r="AG276" s="537"/>
      <c r="AH276" s="537"/>
      <c r="AI276" s="537"/>
    </row>
    <row r="277" spans="2:35" ht="15.75">
      <c r="B277" s="794">
        <v>276</v>
      </c>
      <c r="C277" s="795" t="s">
        <v>225</v>
      </c>
      <c r="D277" s="796"/>
      <c r="E277" s="850" t="s">
        <v>100</v>
      </c>
      <c r="F277" s="790">
        <v>26</v>
      </c>
      <c r="G277" s="791">
        <v>5.7</v>
      </c>
      <c r="H277" s="474" t="s">
        <v>302</v>
      </c>
      <c r="I277" s="742">
        <v>10.7</v>
      </c>
      <c r="J277" s="733">
        <v>15.8</v>
      </c>
      <c r="K277" s="678">
        <f t="shared" si="49"/>
        <v>0.67721518987341767</v>
      </c>
      <c r="L277" s="679">
        <f t="shared" si="50"/>
        <v>33.604713002791733</v>
      </c>
      <c r="M277" s="758">
        <v>20</v>
      </c>
      <c r="N277" s="672">
        <f t="shared" si="48"/>
        <v>3.3982456140350878</v>
      </c>
      <c r="O277" s="917">
        <f t="shared" si="47"/>
        <v>2.8831867293781288</v>
      </c>
      <c r="P277" s="673">
        <f t="shared" si="46"/>
        <v>17.111601327754222</v>
      </c>
      <c r="Q277" s="856" t="str">
        <f t="shared" si="51"/>
        <v>13s/22s/R4s/41s/8x(N4R2/N2R4)</v>
      </c>
      <c r="R277" s="538"/>
      <c r="S277" s="537"/>
      <c r="T277" s="537"/>
      <c r="U277" s="537"/>
      <c r="V277" s="537"/>
      <c r="W277" s="537"/>
      <c r="X277" s="538"/>
      <c r="Y277" s="538"/>
      <c r="Z277" s="538"/>
      <c r="AA277" s="537"/>
      <c r="AB277" s="537"/>
      <c r="AC277" s="537"/>
      <c r="AD277" s="537"/>
      <c r="AE277" s="537"/>
      <c r="AF277" s="537"/>
      <c r="AG277" s="537"/>
      <c r="AH277" s="537"/>
      <c r="AI277" s="537"/>
    </row>
    <row r="278" spans="2:35" ht="15.75">
      <c r="B278" s="786">
        <v>277</v>
      </c>
      <c r="C278" s="787" t="s">
        <v>226</v>
      </c>
      <c r="D278" s="786" t="s">
        <v>98</v>
      </c>
      <c r="E278" s="848" t="s">
        <v>99</v>
      </c>
      <c r="F278" s="790">
        <v>26</v>
      </c>
      <c r="G278" s="791">
        <v>5.4</v>
      </c>
      <c r="H278" s="474" t="s">
        <v>303</v>
      </c>
      <c r="I278" s="934"/>
      <c r="J278" s="935"/>
      <c r="K278" s="935"/>
      <c r="L278" s="935"/>
      <c r="M278" s="935"/>
      <c r="N278" s="935"/>
      <c r="O278" s="911"/>
      <c r="P278" s="921">
        <f t="shared" si="46"/>
        <v>16.2692962355475</v>
      </c>
      <c r="Q278" s="887"/>
      <c r="R278" s="538"/>
      <c r="S278" s="537"/>
      <c r="T278" s="537"/>
      <c r="U278" s="537"/>
      <c r="V278" s="537"/>
      <c r="W278" s="534"/>
      <c r="X278" s="538"/>
      <c r="Y278" s="538"/>
      <c r="Z278" s="538"/>
      <c r="AA278" s="537"/>
      <c r="AB278" s="537"/>
      <c r="AC278" s="537"/>
      <c r="AD278" s="537"/>
      <c r="AE278" s="537"/>
      <c r="AF278" s="537"/>
      <c r="AG278" s="537"/>
      <c r="AH278" s="537"/>
      <c r="AI278" s="537"/>
    </row>
    <row r="279" spans="2:35" ht="15.75">
      <c r="B279" s="794">
        <v>278</v>
      </c>
      <c r="C279" s="795" t="s">
        <v>226</v>
      </c>
      <c r="D279" s="796"/>
      <c r="E279" s="855" t="s">
        <v>100</v>
      </c>
      <c r="F279" s="790">
        <v>26</v>
      </c>
      <c r="G279" s="791">
        <v>5.3</v>
      </c>
      <c r="H279" s="474" t="s">
        <v>304</v>
      </c>
      <c r="I279" s="936" t="s">
        <v>39</v>
      </c>
      <c r="J279" s="937"/>
      <c r="K279" s="937"/>
      <c r="L279" s="937"/>
      <c r="M279" s="937"/>
      <c r="N279" s="937"/>
      <c r="O279" s="909"/>
      <c r="P279" s="922">
        <f t="shared" si="46"/>
        <v>15.994924194881325</v>
      </c>
      <c r="Q279" s="879" t="s">
        <v>39</v>
      </c>
      <c r="R279" s="538"/>
      <c r="S279" s="538"/>
      <c r="T279" s="538"/>
      <c r="U279" s="538"/>
      <c r="V279" s="538"/>
      <c r="W279" s="534"/>
      <c r="X279" s="538"/>
      <c r="Y279" s="538"/>
      <c r="Z279" s="538"/>
      <c r="AA279" s="537"/>
      <c r="AB279" s="537"/>
      <c r="AC279" s="537"/>
      <c r="AD279" s="537"/>
      <c r="AE279" s="537"/>
      <c r="AF279" s="537"/>
      <c r="AG279" s="537"/>
      <c r="AH279" s="537"/>
      <c r="AI279" s="537"/>
    </row>
    <row r="280" spans="2:35" ht="15.75">
      <c r="B280" s="786">
        <v>279</v>
      </c>
      <c r="C280" s="787" t="s">
        <v>227</v>
      </c>
      <c r="D280" s="895" t="s">
        <v>98</v>
      </c>
      <c r="E280" s="848" t="s">
        <v>101</v>
      </c>
      <c r="F280" s="790">
        <v>22</v>
      </c>
      <c r="G280" s="791">
        <v>2.8</v>
      </c>
      <c r="H280" s="482">
        <v>0.27</v>
      </c>
      <c r="I280" s="934"/>
      <c r="J280" s="935"/>
      <c r="K280" s="935"/>
      <c r="L280" s="935"/>
      <c r="M280" s="935"/>
      <c r="N280" s="935"/>
      <c r="O280" s="911"/>
      <c r="P280" s="929">
        <f t="shared" si="46"/>
        <v>8.4043381654952451</v>
      </c>
      <c r="Q280" s="887"/>
      <c r="R280" s="538"/>
      <c r="S280" s="538"/>
      <c r="T280" s="538"/>
      <c r="U280" s="538"/>
      <c r="V280" s="538"/>
      <c r="W280" s="534"/>
      <c r="X280" s="538"/>
      <c r="Y280" s="538"/>
      <c r="Z280" s="538"/>
      <c r="AA280" s="537"/>
      <c r="AB280" s="537"/>
      <c r="AC280" s="537"/>
      <c r="AD280" s="537"/>
      <c r="AE280" s="537"/>
      <c r="AF280" s="537"/>
      <c r="AG280" s="537"/>
      <c r="AH280" s="537"/>
      <c r="AI280" s="537"/>
    </row>
    <row r="281" spans="2:35" ht="15.75">
      <c r="B281" s="794">
        <v>280</v>
      </c>
      <c r="C281" s="795" t="s">
        <v>227</v>
      </c>
      <c r="D281" s="896"/>
      <c r="E281" s="850" t="s">
        <v>102</v>
      </c>
      <c r="F281" s="790">
        <v>22</v>
      </c>
      <c r="G281" s="791">
        <v>3.7</v>
      </c>
      <c r="H281" s="482">
        <v>0.14000000000000001</v>
      </c>
      <c r="I281" s="936" t="s">
        <v>39</v>
      </c>
      <c r="J281" s="937"/>
      <c r="K281" s="937"/>
      <c r="L281" s="937"/>
      <c r="M281" s="937"/>
      <c r="N281" s="937"/>
      <c r="O281" s="909"/>
      <c r="P281" s="929">
        <f t="shared" si="46"/>
        <v>11.100882847773866</v>
      </c>
      <c r="Q281" s="879" t="s">
        <v>39</v>
      </c>
      <c r="R281" s="538"/>
      <c r="S281" s="538"/>
      <c r="T281" s="538"/>
      <c r="U281" s="538"/>
      <c r="V281" s="538"/>
      <c r="W281" s="534"/>
      <c r="X281" s="538"/>
      <c r="Y281" s="538"/>
      <c r="Z281" s="538"/>
      <c r="AA281" s="537"/>
      <c r="AB281" s="537"/>
      <c r="AC281" s="537"/>
      <c r="AD281" s="537"/>
      <c r="AE281" s="537"/>
      <c r="AF281" s="537"/>
      <c r="AG281" s="537"/>
      <c r="AH281" s="537"/>
      <c r="AI281" s="537"/>
    </row>
    <row r="282" spans="2:35" ht="15.75">
      <c r="B282" s="786">
        <v>281</v>
      </c>
      <c r="C282" s="787" t="s">
        <v>228</v>
      </c>
      <c r="D282" s="895" t="s">
        <v>98</v>
      </c>
      <c r="E282" s="848" t="s">
        <v>101</v>
      </c>
      <c r="F282" s="790"/>
      <c r="G282" s="791"/>
      <c r="H282" s="801"/>
      <c r="I282" s="934"/>
      <c r="J282" s="935"/>
      <c r="K282" s="935"/>
      <c r="L282" s="935"/>
      <c r="M282" s="935"/>
      <c r="N282" s="935"/>
      <c r="O282" s="911"/>
      <c r="P282" s="921">
        <f t="shared" si="46"/>
        <v>0</v>
      </c>
      <c r="Q282" s="887"/>
      <c r="R282" s="538"/>
      <c r="S282" s="538"/>
      <c r="T282" s="538"/>
      <c r="U282" s="538"/>
      <c r="V282" s="538"/>
      <c r="W282" s="534"/>
      <c r="X282" s="538"/>
      <c r="Y282" s="538"/>
      <c r="Z282" s="538"/>
      <c r="AA282" s="537"/>
      <c r="AB282" s="537"/>
      <c r="AC282" s="537"/>
      <c r="AD282" s="537"/>
      <c r="AE282" s="537"/>
      <c r="AF282" s="537"/>
      <c r="AG282" s="537"/>
      <c r="AH282" s="537"/>
      <c r="AI282" s="537"/>
    </row>
    <row r="283" spans="2:35" ht="15.75">
      <c r="B283" s="794">
        <v>282</v>
      </c>
      <c r="C283" s="795" t="s">
        <v>228</v>
      </c>
      <c r="D283" s="897"/>
      <c r="E283" s="850" t="s">
        <v>102</v>
      </c>
      <c r="F283" s="790"/>
      <c r="G283" s="791"/>
      <c r="H283" s="801"/>
      <c r="I283" s="936" t="s">
        <v>39</v>
      </c>
      <c r="J283" s="937"/>
      <c r="K283" s="937"/>
      <c r="L283" s="937"/>
      <c r="M283" s="937"/>
      <c r="N283" s="937"/>
      <c r="O283" s="912"/>
      <c r="P283" s="922">
        <f>SQRT(POWER(3,2)*POWER(G283,2)+POWER(H283,2))</f>
        <v>0</v>
      </c>
      <c r="Q283" s="879" t="s">
        <v>39</v>
      </c>
      <c r="R283" s="538"/>
      <c r="S283" s="537"/>
      <c r="T283" s="537"/>
      <c r="U283" s="537"/>
      <c r="V283" s="537"/>
      <c r="W283" s="537"/>
      <c r="X283" s="538"/>
      <c r="Y283" s="538"/>
      <c r="Z283" s="538"/>
      <c r="AA283" s="537"/>
      <c r="AB283" s="537"/>
      <c r="AC283" s="537"/>
      <c r="AD283" s="537"/>
      <c r="AE283" s="537"/>
      <c r="AF283" s="537"/>
      <c r="AG283" s="537"/>
      <c r="AH283" s="537"/>
      <c r="AI283" s="537"/>
    </row>
    <row r="284" spans="2:35" ht="15.75">
      <c r="B284" s="880">
        <v>283</v>
      </c>
      <c r="C284" s="898" t="s">
        <v>229</v>
      </c>
      <c r="D284" s="880" t="s">
        <v>103</v>
      </c>
      <c r="E284" s="837" t="s">
        <v>104</v>
      </c>
      <c r="F284" s="476" t="s">
        <v>305</v>
      </c>
      <c r="G284" s="477">
        <v>2.0299999999999998</v>
      </c>
      <c r="H284" s="477">
        <v>0</v>
      </c>
      <c r="I284" s="615">
        <v>3.2</v>
      </c>
      <c r="J284" s="616">
        <v>6.3</v>
      </c>
      <c r="K284" s="707">
        <f t="shared" ref="K284:K343" si="52">I284/J284</f>
        <v>0.50793650793650802</v>
      </c>
      <c r="L284" s="759">
        <f t="shared" ref="L284:L343" si="53">SQRT(POWER(G284,2)+POWER(I284,2))*1.96*SQRT(2)</f>
        <v>10.504173783787092</v>
      </c>
      <c r="M284" s="596">
        <v>8</v>
      </c>
      <c r="N284" s="707">
        <f t="shared" ref="N284:N343" si="54">(M284-H284)/G284</f>
        <v>3.9408866995073897</v>
      </c>
      <c r="O284" s="916">
        <f t="shared" ref="O284:O343" si="55" xml:space="preserve"> ((1-NORMSDIST(N284-1.5))*1000000)/10000</f>
        <v>0.73256252997528915</v>
      </c>
      <c r="P284" s="925">
        <f>SQRT(POWER(3,2)*POWER(G284,2)+POWER(H284,2))</f>
        <v>6.089999999999999</v>
      </c>
      <c r="Q284" s="841" t="str">
        <f>IF(N284&gt;=6,"13s(N3,R1)",(IF(N284&gt;=6,"13s(N3,R1)",IF(N284&gt;=5,"13s/2of32s/R4s(N3,R1)",IF(N284&gt;=4,"13s/2of32s/R4s/31s(N3,R1)",IF(N284&gt;=3,"13s/2of32s/R4s/31s/6x(N6,R1/N3,R2)",IF(N284&gt;=2,"13s/2of32s/R4s/31s/12x(N6,R2)","Unaceptable")))))))</f>
        <v>13s/2of32s/R4s/31s/6x(N6,R1/N3,R2)</v>
      </c>
      <c r="R284" s="538"/>
      <c r="S284" s="537"/>
      <c r="T284" s="537"/>
      <c r="U284" s="537"/>
      <c r="V284" s="537"/>
      <c r="W284" s="537"/>
      <c r="X284" s="538"/>
      <c r="Y284" s="538"/>
      <c r="Z284" s="538"/>
      <c r="AA284" s="537"/>
      <c r="AB284" s="537"/>
      <c r="AC284" s="537"/>
      <c r="AD284" s="537"/>
      <c r="AE284" s="537"/>
      <c r="AF284" s="537"/>
      <c r="AG284" s="537"/>
      <c r="AH284" s="537"/>
      <c r="AI284" s="537"/>
    </row>
    <row r="285" spans="2:35" ht="15.75">
      <c r="B285" s="868">
        <v>284</v>
      </c>
      <c r="C285" s="899" t="s">
        <v>229</v>
      </c>
      <c r="D285" s="868"/>
      <c r="E285" s="843" t="s">
        <v>105</v>
      </c>
      <c r="F285" s="476" t="s">
        <v>306</v>
      </c>
      <c r="G285" s="477">
        <v>1.35</v>
      </c>
      <c r="H285" s="477">
        <v>1</v>
      </c>
      <c r="I285" s="615">
        <v>3.2</v>
      </c>
      <c r="J285" s="616">
        <v>6.3</v>
      </c>
      <c r="K285" s="707">
        <f t="shared" si="52"/>
        <v>0.50793650793650802</v>
      </c>
      <c r="L285" s="759">
        <f t="shared" si="53"/>
        <v>9.6269725251503662</v>
      </c>
      <c r="M285" s="596">
        <v>8</v>
      </c>
      <c r="N285" s="707">
        <f t="shared" si="54"/>
        <v>5.1851851851851851</v>
      </c>
      <c r="O285" s="923">
        <f t="shared" si="55"/>
        <v>1.1426820567339568E-2</v>
      </c>
      <c r="P285" s="925">
        <f>SQRT(POWER(3,2)*POWER(G285,2)+POWER(H285,2))</f>
        <v>4.1716303767232308</v>
      </c>
      <c r="Q285" s="841" t="str">
        <f t="shared" ref="Q285:Q343" si="56">IF(N285&gt;=6,"13s(N3,R1)",(IF(N285&gt;=6,"13s(N3,R1)",IF(N285&gt;=5,"13s/2of32s/R4s(N3,R1)",IF(N285&gt;=4,"13s/2of32s/R4s/31s(N3,R1)",IF(N285&gt;=3,"13s/2of32s/R4s/31s/6x(N6,R1/N3,R2)",IF(N285&gt;=2,"13s/2of32s/R4s/31s/12x(N6,R2)","Unaceptable")))))))</f>
        <v>13s/2of32s/R4s(N3,R1)</v>
      </c>
      <c r="R285" s="538"/>
      <c r="S285" s="537"/>
      <c r="T285" s="537"/>
      <c r="U285" s="537"/>
      <c r="V285" s="537"/>
      <c r="W285" s="537"/>
      <c r="X285" s="538"/>
      <c r="Y285" s="538"/>
      <c r="Z285" s="538"/>
      <c r="AA285" s="537"/>
      <c r="AB285" s="537"/>
      <c r="AC285" s="537"/>
      <c r="AD285" s="537"/>
      <c r="AE285" s="537"/>
      <c r="AF285" s="537"/>
      <c r="AG285" s="537"/>
      <c r="AH285" s="537"/>
      <c r="AI285" s="537"/>
    </row>
    <row r="286" spans="2:35" ht="15.75">
      <c r="B286" s="869">
        <v>285</v>
      </c>
      <c r="C286" s="900" t="s">
        <v>229</v>
      </c>
      <c r="D286" s="869"/>
      <c r="E286" s="846" t="s">
        <v>106</v>
      </c>
      <c r="F286" s="476" t="s">
        <v>307</v>
      </c>
      <c r="G286" s="477">
        <v>1.01</v>
      </c>
      <c r="H286" s="477">
        <v>1</v>
      </c>
      <c r="I286" s="609">
        <v>3.2</v>
      </c>
      <c r="J286" s="610">
        <v>6.3</v>
      </c>
      <c r="K286" s="745">
        <f t="shared" si="52"/>
        <v>0.50793650793650802</v>
      </c>
      <c r="L286" s="760">
        <f t="shared" si="53"/>
        <v>9.3012687478644551</v>
      </c>
      <c r="M286" s="596">
        <v>8</v>
      </c>
      <c r="N286" s="745">
        <f t="shared" si="54"/>
        <v>6.9306930693069306</v>
      </c>
      <c r="O286" s="917">
        <f t="shared" si="55"/>
        <v>2.8067805302178783E-6</v>
      </c>
      <c r="P286" s="920">
        <f>SQRT(POWER(3,2)*POWER(G286,2)+POWER(H286,2))</f>
        <v>3.1907522623983202</v>
      </c>
      <c r="Q286" s="847" t="str">
        <f t="shared" si="56"/>
        <v>13s(N3,R1)</v>
      </c>
      <c r="R286" s="538"/>
      <c r="S286" s="537"/>
      <c r="T286" s="537"/>
      <c r="U286" s="537"/>
      <c r="V286" s="537"/>
      <c r="W286" s="537"/>
      <c r="X286" s="538"/>
      <c r="Y286" s="538"/>
      <c r="Z286" s="538"/>
      <c r="AA286" s="537"/>
      <c r="AB286" s="537"/>
      <c r="AC286" s="537"/>
      <c r="AD286" s="537"/>
      <c r="AE286" s="537"/>
      <c r="AF286" s="537"/>
      <c r="AG286" s="537"/>
      <c r="AH286" s="537"/>
      <c r="AI286" s="537"/>
    </row>
    <row r="287" spans="2:35" ht="15.75">
      <c r="B287" s="880">
        <v>286</v>
      </c>
      <c r="C287" s="820" t="s">
        <v>229</v>
      </c>
      <c r="D287" s="880" t="s">
        <v>107</v>
      </c>
      <c r="E287" s="837" t="s">
        <v>104</v>
      </c>
      <c r="F287" s="478" t="s">
        <v>305</v>
      </c>
      <c r="G287" s="479">
        <v>1.88</v>
      </c>
      <c r="H287" s="479">
        <v>0</v>
      </c>
      <c r="I287" s="603">
        <v>3.2</v>
      </c>
      <c r="J287" s="604">
        <v>6.3</v>
      </c>
      <c r="K287" s="702">
        <f t="shared" si="52"/>
        <v>0.50793650793650802</v>
      </c>
      <c r="L287" s="761">
        <f t="shared" si="53"/>
        <v>10.287442348805655</v>
      </c>
      <c r="M287" s="666">
        <v>8</v>
      </c>
      <c r="N287" s="639">
        <f t="shared" si="54"/>
        <v>4.2553191489361701</v>
      </c>
      <c r="O287" s="916">
        <f t="shared" si="55"/>
        <v>0.29317454987418667</v>
      </c>
      <c r="P287" s="608">
        <f t="shared" ref="P287:P343" si="57">SQRT(POWER(3,2)*POWER(G287,2)+POWER(H287,2))</f>
        <v>5.64</v>
      </c>
      <c r="Q287" s="853" t="str">
        <f t="shared" si="56"/>
        <v>13s/2of32s/R4s/31s(N3,R1)</v>
      </c>
      <c r="R287" s="538"/>
      <c r="S287" s="537"/>
      <c r="T287" s="537"/>
      <c r="U287" s="537"/>
      <c r="V287" s="537"/>
      <c r="W287" s="537"/>
      <c r="X287" s="538"/>
      <c r="Y287" s="538"/>
      <c r="Z287" s="538"/>
      <c r="AA287" s="537"/>
      <c r="AB287" s="537"/>
      <c r="AC287" s="537"/>
      <c r="AD287" s="537"/>
      <c r="AE287" s="537"/>
      <c r="AF287" s="537"/>
      <c r="AG287" s="537"/>
      <c r="AH287" s="537"/>
      <c r="AI287" s="537"/>
    </row>
    <row r="288" spans="2:35" ht="15.75">
      <c r="B288" s="868">
        <v>287</v>
      </c>
      <c r="C288" s="885" t="s">
        <v>229</v>
      </c>
      <c r="D288" s="868"/>
      <c r="E288" s="843" t="s">
        <v>105</v>
      </c>
      <c r="F288" s="478" t="s">
        <v>305</v>
      </c>
      <c r="G288" s="479">
        <v>1.43</v>
      </c>
      <c r="H288" s="479">
        <v>1</v>
      </c>
      <c r="I288" s="615">
        <v>3.2</v>
      </c>
      <c r="J288" s="616">
        <v>6.3</v>
      </c>
      <c r="K288" s="707">
        <f t="shared" si="52"/>
        <v>0.50793650793650802</v>
      </c>
      <c r="L288" s="759">
        <f t="shared" si="53"/>
        <v>9.715314903800083</v>
      </c>
      <c r="M288" s="596">
        <v>8</v>
      </c>
      <c r="N288" s="641">
        <f t="shared" si="54"/>
        <v>4.895104895104895</v>
      </c>
      <c r="O288" s="923">
        <f t="shared" si="55"/>
        <v>3.4301155805205319E-2</v>
      </c>
      <c r="P288" s="619">
        <f t="shared" si="57"/>
        <v>4.4050085130451215</v>
      </c>
      <c r="Q288" s="841" t="str">
        <f t="shared" si="56"/>
        <v>13s/2of32s/R4s/31s(N3,R1)</v>
      </c>
      <c r="R288" s="538"/>
      <c r="S288" s="537"/>
      <c r="T288" s="537"/>
      <c r="U288" s="537"/>
      <c r="V288" s="537"/>
      <c r="W288" s="537"/>
      <c r="X288" s="538"/>
      <c r="Y288" s="538"/>
      <c r="Z288" s="538"/>
      <c r="AA288" s="537"/>
      <c r="AB288" s="537"/>
      <c r="AC288" s="537"/>
      <c r="AD288" s="537"/>
      <c r="AE288" s="537"/>
      <c r="AF288" s="537"/>
      <c r="AG288" s="537"/>
      <c r="AH288" s="537"/>
      <c r="AI288" s="537"/>
    </row>
    <row r="289" spans="2:35" ht="15.75">
      <c r="B289" s="869">
        <v>288</v>
      </c>
      <c r="C289" s="828" t="s">
        <v>229</v>
      </c>
      <c r="D289" s="869"/>
      <c r="E289" s="846" t="s">
        <v>106</v>
      </c>
      <c r="F289" s="478" t="s">
        <v>305</v>
      </c>
      <c r="G289" s="479">
        <v>1.1499999999999999</v>
      </c>
      <c r="H289" s="479">
        <v>1</v>
      </c>
      <c r="I289" s="609">
        <v>3.2</v>
      </c>
      <c r="J289" s="610">
        <v>6.3</v>
      </c>
      <c r="K289" s="745">
        <f t="shared" si="52"/>
        <v>0.50793650793650802</v>
      </c>
      <c r="L289" s="760">
        <f t="shared" si="53"/>
        <v>9.4253381902189606</v>
      </c>
      <c r="M289" s="667">
        <v>8</v>
      </c>
      <c r="N289" s="643">
        <f t="shared" si="54"/>
        <v>6.0869565217391308</v>
      </c>
      <c r="O289" s="917">
        <f t="shared" si="55"/>
        <v>2.2487714903540734E-4</v>
      </c>
      <c r="P289" s="614">
        <f t="shared" si="57"/>
        <v>3.5920050111323616</v>
      </c>
      <c r="Q289" s="847" t="str">
        <f t="shared" si="56"/>
        <v>13s(N3,R1)</v>
      </c>
      <c r="R289" s="538"/>
      <c r="S289" s="537"/>
      <c r="T289" s="537"/>
      <c r="U289" s="537"/>
      <c r="V289" s="537"/>
      <c r="W289" s="537"/>
      <c r="X289" s="538"/>
      <c r="Y289" s="538"/>
      <c r="Z289" s="538"/>
      <c r="AA289" s="537"/>
      <c r="AB289" s="537"/>
      <c r="AC289" s="537"/>
      <c r="AD289" s="537"/>
      <c r="AE289" s="537"/>
      <c r="AF289" s="537"/>
      <c r="AG289" s="537"/>
      <c r="AH289" s="537"/>
      <c r="AI289" s="537"/>
    </row>
    <row r="290" spans="2:35" ht="15.75">
      <c r="B290" s="880">
        <v>289</v>
      </c>
      <c r="C290" s="820" t="s">
        <v>230</v>
      </c>
      <c r="D290" s="880" t="s">
        <v>103</v>
      </c>
      <c r="E290" s="837" t="s">
        <v>104</v>
      </c>
      <c r="F290" s="476" t="s">
        <v>305</v>
      </c>
      <c r="G290" s="477">
        <v>1.87</v>
      </c>
      <c r="H290" s="477">
        <v>1</v>
      </c>
      <c r="I290" s="603">
        <v>2.85</v>
      </c>
      <c r="J290" s="604">
        <v>6.8</v>
      </c>
      <c r="K290" s="605">
        <f t="shared" si="52"/>
        <v>0.41911764705882354</v>
      </c>
      <c r="L290" s="703">
        <f t="shared" si="53"/>
        <v>9.4485011552097511</v>
      </c>
      <c r="M290" s="660">
        <v>6</v>
      </c>
      <c r="N290" s="605">
        <f t="shared" si="54"/>
        <v>2.6737967914438503</v>
      </c>
      <c r="O290" s="916">
        <f t="shared" si="55"/>
        <v>12.02382147452683</v>
      </c>
      <c r="P290" s="608">
        <f t="shared" si="57"/>
        <v>5.6984296082341848</v>
      </c>
      <c r="Q290" s="853" t="str">
        <f t="shared" si="56"/>
        <v>13s/2of32s/R4s/31s/12x(N6,R2)</v>
      </c>
      <c r="R290" s="538"/>
      <c r="S290" s="537"/>
      <c r="T290" s="537"/>
      <c r="U290" s="537"/>
      <c r="V290" s="537"/>
      <c r="W290" s="537"/>
      <c r="X290" s="538"/>
      <c r="Y290" s="538"/>
      <c r="Z290" s="538"/>
      <c r="AA290" s="537"/>
      <c r="AB290" s="537"/>
      <c r="AC290" s="537"/>
      <c r="AD290" s="537"/>
      <c r="AE290" s="537"/>
      <c r="AF290" s="537"/>
      <c r="AG290" s="537"/>
      <c r="AH290" s="537"/>
      <c r="AI290" s="537"/>
    </row>
    <row r="291" spans="2:35" ht="15.75">
      <c r="B291" s="868">
        <v>290</v>
      </c>
      <c r="C291" s="885" t="s">
        <v>230</v>
      </c>
      <c r="D291" s="868"/>
      <c r="E291" s="843" t="s">
        <v>105</v>
      </c>
      <c r="F291" s="476" t="s">
        <v>306</v>
      </c>
      <c r="G291" s="477">
        <v>1.52</v>
      </c>
      <c r="H291" s="477">
        <v>1</v>
      </c>
      <c r="I291" s="615">
        <v>2.85</v>
      </c>
      <c r="J291" s="616">
        <v>6.8</v>
      </c>
      <c r="K291" s="618">
        <f t="shared" si="52"/>
        <v>0.41911764705882354</v>
      </c>
      <c r="L291" s="708">
        <f t="shared" si="53"/>
        <v>8.9531032206715899</v>
      </c>
      <c r="M291" s="660">
        <v>6</v>
      </c>
      <c r="N291" s="618">
        <f t="shared" si="54"/>
        <v>3.2894736842105261</v>
      </c>
      <c r="O291" s="923">
        <f t="shared" si="55"/>
        <v>3.6769280951619794</v>
      </c>
      <c r="P291" s="619">
        <f t="shared" si="57"/>
        <v>4.6683615969631145</v>
      </c>
      <c r="Q291" s="841" t="str">
        <f t="shared" si="56"/>
        <v>13s/2of32s/R4s/31s/6x(N6,R1/N3,R2)</v>
      </c>
      <c r="R291" s="538"/>
      <c r="S291" s="537"/>
      <c r="T291" s="537"/>
      <c r="U291" s="537"/>
      <c r="V291" s="537"/>
      <c r="W291" s="537"/>
      <c r="X291" s="538"/>
      <c r="Y291" s="538"/>
      <c r="Z291" s="538"/>
      <c r="AA291" s="537"/>
      <c r="AB291" s="537"/>
      <c r="AC291" s="537"/>
      <c r="AD291" s="537"/>
      <c r="AE291" s="537"/>
      <c r="AF291" s="537"/>
      <c r="AG291" s="537"/>
      <c r="AH291" s="537"/>
      <c r="AI291" s="537"/>
    </row>
    <row r="292" spans="2:35" ht="15.75">
      <c r="B292" s="869">
        <v>291</v>
      </c>
      <c r="C292" s="828" t="s">
        <v>230</v>
      </c>
      <c r="D292" s="869"/>
      <c r="E292" s="846" t="s">
        <v>106</v>
      </c>
      <c r="F292" s="476" t="s">
        <v>307</v>
      </c>
      <c r="G292" s="477">
        <v>0.92</v>
      </c>
      <c r="H292" s="477">
        <v>1</v>
      </c>
      <c r="I292" s="609">
        <v>2.85</v>
      </c>
      <c r="J292" s="610">
        <v>6.8</v>
      </c>
      <c r="K292" s="611">
        <f t="shared" si="52"/>
        <v>0.41911764705882354</v>
      </c>
      <c r="L292" s="723">
        <f t="shared" si="53"/>
        <v>8.3011958463826172</v>
      </c>
      <c r="M292" s="762">
        <v>6</v>
      </c>
      <c r="N292" s="611">
        <f t="shared" si="54"/>
        <v>5.4347826086956523</v>
      </c>
      <c r="O292" s="917">
        <f t="shared" si="55"/>
        <v>4.1636016826940292E-3</v>
      </c>
      <c r="P292" s="619">
        <f t="shared" si="57"/>
        <v>2.9355749011054035</v>
      </c>
      <c r="Q292" s="847" t="str">
        <f t="shared" si="56"/>
        <v>13s/2of32s/R4s(N3,R1)</v>
      </c>
      <c r="R292" s="538"/>
      <c r="S292" s="537"/>
      <c r="T292" s="537"/>
      <c r="U292" s="537"/>
      <c r="V292" s="537"/>
      <c r="W292" s="537"/>
      <c r="X292" s="538"/>
      <c r="Y292" s="538"/>
      <c r="Z292" s="538"/>
      <c r="AA292" s="537"/>
      <c r="AB292" s="537"/>
      <c r="AC292" s="537"/>
      <c r="AD292" s="537"/>
      <c r="AE292" s="537"/>
      <c r="AF292" s="537"/>
      <c r="AG292" s="537"/>
      <c r="AH292" s="537"/>
      <c r="AI292" s="537"/>
    </row>
    <row r="293" spans="2:35" ht="15.75">
      <c r="B293" s="880">
        <v>292</v>
      </c>
      <c r="C293" s="820" t="s">
        <v>230</v>
      </c>
      <c r="D293" s="880" t="s">
        <v>107</v>
      </c>
      <c r="E293" s="837" t="s">
        <v>104</v>
      </c>
      <c r="F293" s="476" t="s">
        <v>305</v>
      </c>
      <c r="G293" s="477">
        <v>1.98</v>
      </c>
      <c r="H293" s="477">
        <v>1</v>
      </c>
      <c r="I293" s="603">
        <v>2.85</v>
      </c>
      <c r="J293" s="604">
        <v>6.8</v>
      </c>
      <c r="K293" s="605">
        <f t="shared" si="52"/>
        <v>0.41911764705882354</v>
      </c>
      <c r="L293" s="703">
        <f t="shared" si="53"/>
        <v>9.6191480537519531</v>
      </c>
      <c r="M293" s="660">
        <v>6</v>
      </c>
      <c r="N293" s="605">
        <f t="shared" si="54"/>
        <v>2.5252525252525251</v>
      </c>
      <c r="O293" s="916">
        <f t="shared" si="55"/>
        <v>15.262202510182821</v>
      </c>
      <c r="P293" s="608">
        <f t="shared" si="57"/>
        <v>6.0235869712323407</v>
      </c>
      <c r="Q293" s="853" t="str">
        <f t="shared" si="56"/>
        <v>13s/2of32s/R4s/31s/12x(N6,R2)</v>
      </c>
      <c r="R293" s="538"/>
      <c r="S293" s="537"/>
      <c r="T293" s="537"/>
      <c r="U293" s="537"/>
      <c r="V293" s="537"/>
      <c r="W293" s="537"/>
      <c r="X293" s="538"/>
      <c r="Y293" s="538"/>
      <c r="Z293" s="538"/>
      <c r="AA293" s="537"/>
      <c r="AB293" s="537"/>
      <c r="AC293" s="537"/>
      <c r="AD293" s="537"/>
      <c r="AE293" s="537"/>
      <c r="AF293" s="537"/>
      <c r="AG293" s="537"/>
      <c r="AH293" s="537"/>
      <c r="AI293" s="537"/>
    </row>
    <row r="294" spans="2:35" ht="15.75">
      <c r="B294" s="868">
        <v>293</v>
      </c>
      <c r="C294" s="885" t="s">
        <v>230</v>
      </c>
      <c r="D294" s="868"/>
      <c r="E294" s="843" t="s">
        <v>105</v>
      </c>
      <c r="F294" s="476" t="s">
        <v>305</v>
      </c>
      <c r="G294" s="477">
        <v>1.47</v>
      </c>
      <c r="H294" s="477">
        <v>0</v>
      </c>
      <c r="I294" s="615">
        <v>2.85</v>
      </c>
      <c r="J294" s="616">
        <v>6.8</v>
      </c>
      <c r="K294" s="618">
        <f t="shared" si="52"/>
        <v>0.41911764705882354</v>
      </c>
      <c r="L294" s="708">
        <f t="shared" si="53"/>
        <v>8.8887242549198273</v>
      </c>
      <c r="M294" s="660">
        <v>6</v>
      </c>
      <c r="N294" s="618">
        <f t="shared" si="54"/>
        <v>4.0816326530612246</v>
      </c>
      <c r="O294" s="923">
        <f t="shared" si="55"/>
        <v>0.49167096082098904</v>
      </c>
      <c r="P294" s="619">
        <f t="shared" si="57"/>
        <v>4.4099999999999993</v>
      </c>
      <c r="Q294" s="841" t="str">
        <f t="shared" si="56"/>
        <v>13s/2of32s/R4s/31s(N3,R1)</v>
      </c>
      <c r="R294" s="538"/>
      <c r="S294" s="537"/>
      <c r="T294" s="537"/>
      <c r="U294" s="537"/>
      <c r="V294" s="537"/>
      <c r="W294" s="537"/>
      <c r="X294" s="538"/>
      <c r="Y294" s="538"/>
      <c r="Z294" s="538"/>
      <c r="AA294" s="537"/>
      <c r="AB294" s="537"/>
      <c r="AC294" s="537"/>
      <c r="AD294" s="537"/>
      <c r="AE294" s="537"/>
      <c r="AF294" s="537"/>
      <c r="AG294" s="537"/>
      <c r="AH294" s="537"/>
      <c r="AI294" s="537"/>
    </row>
    <row r="295" spans="2:35" ht="15.75">
      <c r="B295" s="869">
        <v>294</v>
      </c>
      <c r="C295" s="828" t="s">
        <v>230</v>
      </c>
      <c r="D295" s="869"/>
      <c r="E295" s="846" t="s">
        <v>106</v>
      </c>
      <c r="F295" s="476" t="s">
        <v>305</v>
      </c>
      <c r="G295" s="477">
        <v>1.1000000000000001</v>
      </c>
      <c r="H295" s="477">
        <v>0</v>
      </c>
      <c r="I295" s="609">
        <v>2.85</v>
      </c>
      <c r="J295" s="610">
        <v>6.8</v>
      </c>
      <c r="K295" s="611">
        <f t="shared" si="52"/>
        <v>0.41911764705882354</v>
      </c>
      <c r="L295" s="723">
        <f t="shared" si="53"/>
        <v>8.4677897942733562</v>
      </c>
      <c r="M295" s="762">
        <v>6</v>
      </c>
      <c r="N295" s="611">
        <f t="shared" si="54"/>
        <v>5.4545454545454541</v>
      </c>
      <c r="O295" s="917">
        <f t="shared" si="55"/>
        <v>3.8340146651494322E-3</v>
      </c>
      <c r="P295" s="619">
        <f t="shared" si="57"/>
        <v>3.3000000000000003</v>
      </c>
      <c r="Q295" s="847" t="str">
        <f t="shared" si="56"/>
        <v>13s/2of32s/R4s(N3,R1)</v>
      </c>
      <c r="R295" s="538"/>
      <c r="S295" s="537"/>
      <c r="T295" s="537"/>
      <c r="U295" s="537"/>
      <c r="V295" s="537"/>
      <c r="W295" s="537"/>
      <c r="X295" s="538"/>
      <c r="Y295" s="538"/>
      <c r="Z295" s="538"/>
      <c r="AA295" s="537"/>
      <c r="AB295" s="537"/>
      <c r="AC295" s="537"/>
      <c r="AD295" s="537"/>
      <c r="AE295" s="537"/>
      <c r="AF295" s="537"/>
      <c r="AG295" s="537"/>
      <c r="AH295" s="537"/>
      <c r="AI295" s="537"/>
    </row>
    <row r="296" spans="2:35" ht="15.75">
      <c r="B296" s="880">
        <v>295</v>
      </c>
      <c r="C296" s="820" t="s">
        <v>231</v>
      </c>
      <c r="D296" s="880" t="s">
        <v>103</v>
      </c>
      <c r="E296" s="837" t="s">
        <v>104</v>
      </c>
      <c r="F296" s="476" t="s">
        <v>305</v>
      </c>
      <c r="G296" s="477">
        <v>2</v>
      </c>
      <c r="H296" s="477">
        <v>2</v>
      </c>
      <c r="I296" s="603">
        <v>2.7</v>
      </c>
      <c r="J296" s="604">
        <v>6.41</v>
      </c>
      <c r="K296" s="605">
        <f t="shared" si="52"/>
        <v>0.42121684867394699</v>
      </c>
      <c r="L296" s="697">
        <f t="shared" si="53"/>
        <v>9.313609826485111</v>
      </c>
      <c r="M296" s="666">
        <v>9</v>
      </c>
      <c r="N296" s="763">
        <f t="shared" si="54"/>
        <v>3.5</v>
      </c>
      <c r="O296" s="916">
        <f t="shared" si="55"/>
        <v>2.275013194817932</v>
      </c>
      <c r="P296" s="608">
        <f t="shared" si="57"/>
        <v>6.324555320336759</v>
      </c>
      <c r="Q296" s="853" t="str">
        <f t="shared" si="56"/>
        <v>13s/2of32s/R4s/31s/6x(N6,R1/N3,R2)</v>
      </c>
      <c r="R296" s="538"/>
      <c r="S296" s="537"/>
      <c r="T296" s="537"/>
      <c r="U296" s="537"/>
      <c r="V296" s="537"/>
      <c r="W296" s="537"/>
      <c r="X296" s="538"/>
      <c r="Y296" s="538"/>
      <c r="Z296" s="538"/>
      <c r="AA296" s="537"/>
      <c r="AB296" s="537"/>
      <c r="AC296" s="537"/>
      <c r="AD296" s="537"/>
      <c r="AE296" s="537"/>
      <c r="AF296" s="537"/>
      <c r="AG296" s="537"/>
      <c r="AH296" s="537"/>
      <c r="AI296" s="537"/>
    </row>
    <row r="297" spans="2:35" ht="15.75">
      <c r="B297" s="868">
        <v>296</v>
      </c>
      <c r="C297" s="885" t="s">
        <v>231</v>
      </c>
      <c r="D297" s="868"/>
      <c r="E297" s="843" t="s">
        <v>105</v>
      </c>
      <c r="F297" s="476" t="s">
        <v>306</v>
      </c>
      <c r="G297" s="477">
        <v>1.55</v>
      </c>
      <c r="H297" s="477">
        <v>1</v>
      </c>
      <c r="I297" s="615">
        <v>2.7</v>
      </c>
      <c r="J297" s="616">
        <v>6.41</v>
      </c>
      <c r="K297" s="618">
        <f t="shared" si="52"/>
        <v>0.42121684867394699</v>
      </c>
      <c r="L297" s="712">
        <f t="shared" si="53"/>
        <v>8.6295663853985154</v>
      </c>
      <c r="M297" s="596">
        <v>9</v>
      </c>
      <c r="N297" s="764">
        <f t="shared" si="54"/>
        <v>5.161290322580645</v>
      </c>
      <c r="O297" s="923">
        <f t="shared" si="55"/>
        <v>1.2547409649654728E-2</v>
      </c>
      <c r="P297" s="619">
        <f t="shared" si="57"/>
        <v>4.7563115961845899</v>
      </c>
      <c r="Q297" s="841" t="str">
        <f t="shared" si="56"/>
        <v>13s/2of32s/R4s(N3,R1)</v>
      </c>
      <c r="R297" s="538"/>
      <c r="S297" s="537"/>
      <c r="T297" s="537"/>
      <c r="U297" s="537"/>
      <c r="V297" s="537"/>
      <c r="W297" s="537"/>
      <c r="X297" s="538"/>
      <c r="Y297" s="538"/>
      <c r="Z297" s="538"/>
      <c r="AA297" s="537"/>
      <c r="AB297" s="537"/>
      <c r="AC297" s="537"/>
      <c r="AD297" s="537"/>
      <c r="AE297" s="537"/>
      <c r="AF297" s="537"/>
      <c r="AG297" s="537"/>
      <c r="AH297" s="537"/>
      <c r="AI297" s="537"/>
    </row>
    <row r="298" spans="2:35" ht="15.75">
      <c r="B298" s="869">
        <v>297</v>
      </c>
      <c r="C298" s="828" t="s">
        <v>231</v>
      </c>
      <c r="D298" s="869"/>
      <c r="E298" s="846" t="s">
        <v>106</v>
      </c>
      <c r="F298" s="476" t="s">
        <v>307</v>
      </c>
      <c r="G298" s="477">
        <v>1.28</v>
      </c>
      <c r="H298" s="477">
        <v>1</v>
      </c>
      <c r="I298" s="609">
        <v>2.7</v>
      </c>
      <c r="J298" s="610">
        <v>6.41</v>
      </c>
      <c r="K298" s="611">
        <f t="shared" si="52"/>
        <v>0.42121684867394699</v>
      </c>
      <c r="L298" s="700">
        <f t="shared" si="53"/>
        <v>8.2824321838455166</v>
      </c>
      <c r="M298" s="667">
        <v>9</v>
      </c>
      <c r="N298" s="765">
        <f t="shared" si="54"/>
        <v>6.25</v>
      </c>
      <c r="O298" s="917">
        <f t="shared" si="55"/>
        <v>1.0170834273681706E-4</v>
      </c>
      <c r="P298" s="614">
        <f t="shared" si="57"/>
        <v>3.9680725799813694</v>
      </c>
      <c r="Q298" s="847" t="str">
        <f t="shared" si="56"/>
        <v>13s(N3,R1)</v>
      </c>
      <c r="R298" s="538"/>
      <c r="S298" s="537"/>
      <c r="T298" s="537"/>
      <c r="U298" s="537"/>
      <c r="V298" s="537"/>
      <c r="W298" s="537"/>
      <c r="X298" s="538"/>
      <c r="Y298" s="538"/>
      <c r="Z298" s="538"/>
      <c r="AA298" s="537"/>
      <c r="AB298" s="537"/>
      <c r="AC298" s="537"/>
      <c r="AD298" s="537"/>
      <c r="AE298" s="537"/>
      <c r="AF298" s="537"/>
      <c r="AG298" s="537"/>
      <c r="AH298" s="537"/>
      <c r="AI298" s="537"/>
    </row>
    <row r="299" spans="2:35" ht="15.75">
      <c r="B299" s="880">
        <v>298</v>
      </c>
      <c r="C299" s="885" t="s">
        <v>231</v>
      </c>
      <c r="D299" s="880" t="s">
        <v>107</v>
      </c>
      <c r="E299" s="837" t="s">
        <v>104</v>
      </c>
      <c r="F299" s="476" t="s">
        <v>305</v>
      </c>
      <c r="G299" s="477">
        <v>2.14</v>
      </c>
      <c r="H299" s="477">
        <v>1</v>
      </c>
      <c r="I299" s="603">
        <v>2.7</v>
      </c>
      <c r="J299" s="604">
        <v>6.41</v>
      </c>
      <c r="K299" s="605">
        <f t="shared" si="52"/>
        <v>0.42121684867394699</v>
      </c>
      <c r="L299" s="697">
        <f t="shared" si="53"/>
        <v>9.5496864199825975</v>
      </c>
      <c r="M299" s="596">
        <v>9</v>
      </c>
      <c r="N299" s="763">
        <f t="shared" si="54"/>
        <v>3.7383177570093458</v>
      </c>
      <c r="O299" s="916">
        <f t="shared" si="55"/>
        <v>1.2600170477754524</v>
      </c>
      <c r="P299" s="608">
        <f t="shared" si="57"/>
        <v>6.4974148705465931</v>
      </c>
      <c r="Q299" s="853" t="str">
        <f t="shared" si="56"/>
        <v>13s/2of32s/R4s/31s/6x(N6,R1/N3,R2)</v>
      </c>
      <c r="R299" s="538"/>
      <c r="S299" s="537"/>
      <c r="T299" s="537"/>
      <c r="U299" s="537"/>
      <c r="V299" s="537"/>
      <c r="W299" s="537"/>
      <c r="X299" s="538"/>
      <c r="Y299" s="538"/>
      <c r="Z299" s="538"/>
      <c r="AA299" s="537"/>
      <c r="AB299" s="537"/>
      <c r="AC299" s="537"/>
      <c r="AD299" s="537"/>
      <c r="AE299" s="537"/>
      <c r="AF299" s="537"/>
      <c r="AG299" s="537"/>
      <c r="AH299" s="537"/>
      <c r="AI299" s="537"/>
    </row>
    <row r="300" spans="2:35" ht="15.75">
      <c r="B300" s="868">
        <v>299</v>
      </c>
      <c r="C300" s="885" t="s">
        <v>231</v>
      </c>
      <c r="D300" s="868"/>
      <c r="E300" s="843" t="s">
        <v>105</v>
      </c>
      <c r="F300" s="476" t="s">
        <v>305</v>
      </c>
      <c r="G300" s="477">
        <v>1.49</v>
      </c>
      <c r="H300" s="477">
        <v>0</v>
      </c>
      <c r="I300" s="615">
        <v>2.7</v>
      </c>
      <c r="J300" s="616">
        <v>6.41</v>
      </c>
      <c r="K300" s="618">
        <f t="shared" si="52"/>
        <v>0.42121684867394699</v>
      </c>
      <c r="L300" s="712">
        <f t="shared" si="53"/>
        <v>8.5479822367620777</v>
      </c>
      <c r="M300" s="596">
        <v>9</v>
      </c>
      <c r="N300" s="764">
        <f t="shared" si="54"/>
        <v>6.0402684563758386</v>
      </c>
      <c r="O300" s="923">
        <f t="shared" si="55"/>
        <v>2.8091323927004197E-4</v>
      </c>
      <c r="P300" s="619">
        <f t="shared" si="57"/>
        <v>4.47</v>
      </c>
      <c r="Q300" s="841" t="str">
        <f t="shared" si="56"/>
        <v>13s(N3,R1)</v>
      </c>
      <c r="R300" s="538"/>
      <c r="S300" s="537"/>
      <c r="T300" s="537"/>
      <c r="U300" s="537"/>
      <c r="V300" s="537"/>
      <c r="W300" s="537"/>
      <c r="X300" s="538"/>
      <c r="Y300" s="538"/>
      <c r="Z300" s="538"/>
      <c r="AA300" s="537"/>
      <c r="AB300" s="537"/>
      <c r="AC300" s="537"/>
      <c r="AD300" s="537"/>
      <c r="AE300" s="537"/>
      <c r="AF300" s="537"/>
      <c r="AG300" s="537"/>
      <c r="AH300" s="537"/>
      <c r="AI300" s="537"/>
    </row>
    <row r="301" spans="2:35" ht="15.75">
      <c r="B301" s="869">
        <v>300</v>
      </c>
      <c r="C301" s="828" t="s">
        <v>231</v>
      </c>
      <c r="D301" s="869"/>
      <c r="E301" s="846" t="s">
        <v>106</v>
      </c>
      <c r="F301" s="476" t="s">
        <v>305</v>
      </c>
      <c r="G301" s="477">
        <v>1.42</v>
      </c>
      <c r="H301" s="477">
        <v>1</v>
      </c>
      <c r="I301" s="609">
        <v>2.7</v>
      </c>
      <c r="J301" s="610">
        <v>6.41</v>
      </c>
      <c r="K301" s="611">
        <f t="shared" si="52"/>
        <v>0.42121684867394699</v>
      </c>
      <c r="L301" s="700">
        <f t="shared" si="53"/>
        <v>8.4559406620434618</v>
      </c>
      <c r="M301" s="596">
        <v>9</v>
      </c>
      <c r="N301" s="765">
        <f t="shared" si="54"/>
        <v>5.6338028169014089</v>
      </c>
      <c r="O301" s="917">
        <f t="shared" si="55"/>
        <v>1.7840481685849063E-3</v>
      </c>
      <c r="P301" s="614">
        <f t="shared" si="57"/>
        <v>4.375797070249031</v>
      </c>
      <c r="Q301" s="847" t="str">
        <f t="shared" si="56"/>
        <v>13s/2of32s/R4s(N3,R1)</v>
      </c>
      <c r="R301" s="538"/>
      <c r="S301" s="537"/>
      <c r="T301" s="537"/>
      <c r="U301" s="537"/>
      <c r="V301" s="537"/>
      <c r="W301" s="537"/>
      <c r="X301" s="538"/>
      <c r="Y301" s="538"/>
      <c r="Z301" s="538"/>
      <c r="AA301" s="537"/>
      <c r="AB301" s="537"/>
      <c r="AC301" s="537"/>
      <c r="AD301" s="537"/>
      <c r="AE301" s="537"/>
      <c r="AF301" s="537"/>
      <c r="AG301" s="537"/>
      <c r="AH301" s="537"/>
      <c r="AI301" s="537"/>
    </row>
    <row r="302" spans="2:35" ht="15.75">
      <c r="B302" s="880">
        <v>301</v>
      </c>
      <c r="C302" s="820" t="s">
        <v>232</v>
      </c>
      <c r="D302" s="880" t="s">
        <v>103</v>
      </c>
      <c r="E302" s="837" t="s">
        <v>104</v>
      </c>
      <c r="F302" s="478" t="s">
        <v>305</v>
      </c>
      <c r="G302" s="479">
        <v>3</v>
      </c>
      <c r="H302" s="479">
        <v>3</v>
      </c>
      <c r="I302" s="603">
        <v>11.4</v>
      </c>
      <c r="J302" s="604">
        <v>21.3</v>
      </c>
      <c r="K302" s="605">
        <f t="shared" si="52"/>
        <v>0.53521126760563376</v>
      </c>
      <c r="L302" s="697">
        <f t="shared" si="53"/>
        <v>32.675028263185943</v>
      </c>
      <c r="M302" s="766">
        <v>15.49</v>
      </c>
      <c r="N302" s="763">
        <f t="shared" si="54"/>
        <v>4.1633333333333331</v>
      </c>
      <c r="O302" s="916">
        <f t="shared" si="55"/>
        <v>0.38685364476241935</v>
      </c>
      <c r="P302" s="608">
        <f t="shared" si="57"/>
        <v>9.4868329805051381</v>
      </c>
      <c r="Q302" s="853" t="str">
        <f t="shared" si="56"/>
        <v>13s/2of32s/R4s/31s(N3,R1)</v>
      </c>
      <c r="R302" s="816"/>
      <c r="S302" s="537"/>
      <c r="T302" s="537"/>
      <c r="U302" s="537"/>
      <c r="V302" s="537"/>
      <c r="W302" s="537"/>
      <c r="X302" s="538"/>
      <c r="Y302" s="538"/>
      <c r="Z302" s="538"/>
      <c r="AA302" s="537"/>
      <c r="AB302" s="537"/>
      <c r="AC302" s="537"/>
      <c r="AD302" s="537"/>
      <c r="AE302" s="537"/>
      <c r="AF302" s="537"/>
      <c r="AG302" s="537"/>
      <c r="AH302" s="537"/>
      <c r="AI302" s="537"/>
    </row>
    <row r="303" spans="2:35" ht="15.75">
      <c r="B303" s="868">
        <v>302</v>
      </c>
      <c r="C303" s="885" t="s">
        <v>232</v>
      </c>
      <c r="D303" s="868"/>
      <c r="E303" s="843" t="s">
        <v>105</v>
      </c>
      <c r="F303" s="478" t="s">
        <v>305</v>
      </c>
      <c r="G303" s="479">
        <v>2.44</v>
      </c>
      <c r="H303" s="479">
        <v>1</v>
      </c>
      <c r="I303" s="615">
        <v>11.4</v>
      </c>
      <c r="J303" s="616">
        <v>21.3</v>
      </c>
      <c r="K303" s="618">
        <f t="shared" si="52"/>
        <v>0.53521126760563376</v>
      </c>
      <c r="L303" s="712">
        <f t="shared" si="53"/>
        <v>32.314878485304568</v>
      </c>
      <c r="M303" s="767">
        <v>15.49</v>
      </c>
      <c r="N303" s="764">
        <f t="shared" si="54"/>
        <v>5.9385245901639347</v>
      </c>
      <c r="O303" s="923">
        <f t="shared" si="55"/>
        <v>4.5288819126021451E-4</v>
      </c>
      <c r="P303" s="619">
        <f t="shared" si="57"/>
        <v>7.3879902544602754</v>
      </c>
      <c r="Q303" s="841" t="str">
        <f t="shared" si="56"/>
        <v>13s/2of32s/R4s(N3,R1)</v>
      </c>
      <c r="R303" s="816"/>
      <c r="S303" s="537"/>
      <c r="T303" s="537"/>
      <c r="U303" s="537"/>
      <c r="V303" s="537"/>
      <c r="W303" s="537"/>
      <c r="X303" s="538"/>
      <c r="Y303" s="538"/>
      <c r="Z303" s="538"/>
      <c r="AA303" s="537"/>
      <c r="AB303" s="537"/>
      <c r="AC303" s="537"/>
      <c r="AD303" s="537"/>
      <c r="AE303" s="537"/>
      <c r="AF303" s="537"/>
      <c r="AG303" s="537"/>
      <c r="AH303" s="537"/>
      <c r="AI303" s="537"/>
    </row>
    <row r="304" spans="2:35" ht="15.75">
      <c r="B304" s="869">
        <v>303</v>
      </c>
      <c r="C304" s="828" t="s">
        <v>232</v>
      </c>
      <c r="D304" s="869"/>
      <c r="E304" s="846" t="s">
        <v>106</v>
      </c>
      <c r="F304" s="478" t="s">
        <v>305</v>
      </c>
      <c r="G304" s="479">
        <v>1.37</v>
      </c>
      <c r="H304" s="479">
        <v>1</v>
      </c>
      <c r="I304" s="609">
        <v>11.4</v>
      </c>
      <c r="J304" s="610">
        <v>21.3</v>
      </c>
      <c r="K304" s="611">
        <f t="shared" si="52"/>
        <v>0.53521126760563376</v>
      </c>
      <c r="L304" s="700">
        <f t="shared" si="53"/>
        <v>31.826549767136243</v>
      </c>
      <c r="M304" s="768">
        <v>15.49</v>
      </c>
      <c r="N304" s="765">
        <f t="shared" si="54"/>
        <v>10.576642335766422</v>
      </c>
      <c r="O304" s="917">
        <f t="shared" si="55"/>
        <v>0</v>
      </c>
      <c r="P304" s="614">
        <f t="shared" si="57"/>
        <v>4.2299054362952377</v>
      </c>
      <c r="Q304" s="847" t="str">
        <f t="shared" si="56"/>
        <v>13s(N3,R1)</v>
      </c>
      <c r="R304" s="816"/>
      <c r="S304" s="537"/>
      <c r="T304" s="537"/>
      <c r="U304" s="537"/>
      <c r="V304" s="537"/>
      <c r="W304" s="537"/>
      <c r="X304" s="538"/>
      <c r="Y304" s="538"/>
      <c r="Z304" s="538"/>
      <c r="AA304" s="537"/>
      <c r="AB304" s="537"/>
      <c r="AC304" s="537"/>
      <c r="AD304" s="537"/>
      <c r="AE304" s="537"/>
      <c r="AF304" s="537"/>
      <c r="AG304" s="537"/>
      <c r="AH304" s="537"/>
      <c r="AI304" s="537"/>
    </row>
    <row r="305" spans="2:35" ht="15.75">
      <c r="B305" s="880">
        <v>304</v>
      </c>
      <c r="C305" s="820" t="s">
        <v>232</v>
      </c>
      <c r="D305" s="880" t="s">
        <v>107</v>
      </c>
      <c r="E305" s="837" t="s">
        <v>104</v>
      </c>
      <c r="F305" s="476" t="s">
        <v>305</v>
      </c>
      <c r="G305" s="477">
        <v>3.33</v>
      </c>
      <c r="H305" s="477">
        <v>4</v>
      </c>
      <c r="I305" s="603">
        <v>11.4</v>
      </c>
      <c r="J305" s="604">
        <v>21.3</v>
      </c>
      <c r="K305" s="605">
        <f t="shared" si="52"/>
        <v>0.53521126760563376</v>
      </c>
      <c r="L305" s="697">
        <f t="shared" si="53"/>
        <v>32.919703954926447</v>
      </c>
      <c r="M305" s="766">
        <v>15.49</v>
      </c>
      <c r="N305" s="763">
        <f t="shared" si="54"/>
        <v>3.4504504504504503</v>
      </c>
      <c r="O305" s="916">
        <f t="shared" si="55"/>
        <v>2.5561226846699148</v>
      </c>
      <c r="P305" s="608">
        <f t="shared" si="57"/>
        <v>10.761045488241372</v>
      </c>
      <c r="Q305" s="853" t="str">
        <f t="shared" si="56"/>
        <v>13s/2of32s/R4s/31s/6x(N6,R1/N3,R2)</v>
      </c>
      <c r="R305" s="904"/>
      <c r="S305" s="537"/>
      <c r="T305" s="537"/>
      <c r="U305" s="537"/>
      <c r="V305" s="537"/>
      <c r="W305" s="537"/>
      <c r="X305" s="538"/>
      <c r="Y305" s="538"/>
      <c r="Z305" s="538"/>
      <c r="AA305" s="537"/>
      <c r="AB305" s="537"/>
      <c r="AC305" s="537"/>
      <c r="AD305" s="537"/>
      <c r="AE305" s="537"/>
      <c r="AF305" s="537"/>
      <c r="AG305" s="537"/>
      <c r="AH305" s="537"/>
      <c r="AI305" s="537"/>
    </row>
    <row r="306" spans="2:35" ht="15.75">
      <c r="B306" s="868">
        <v>305</v>
      </c>
      <c r="C306" s="885" t="s">
        <v>232</v>
      </c>
      <c r="D306" s="868"/>
      <c r="E306" s="843" t="s">
        <v>105</v>
      </c>
      <c r="F306" s="476" t="s">
        <v>306</v>
      </c>
      <c r="G306" s="477">
        <v>2.27</v>
      </c>
      <c r="H306" s="477">
        <v>1</v>
      </c>
      <c r="I306" s="615">
        <v>11.4</v>
      </c>
      <c r="J306" s="616">
        <v>21.3</v>
      </c>
      <c r="K306" s="618">
        <f t="shared" si="52"/>
        <v>0.53521126760563376</v>
      </c>
      <c r="L306" s="712">
        <f t="shared" si="53"/>
        <v>32.219550482277064</v>
      </c>
      <c r="M306" s="767">
        <v>15.49</v>
      </c>
      <c r="N306" s="764">
        <f t="shared" si="54"/>
        <v>6.3832599118942728</v>
      </c>
      <c r="O306" s="923">
        <f t="shared" si="55"/>
        <v>5.2173086440010508E-5</v>
      </c>
      <c r="P306" s="619">
        <f t="shared" si="57"/>
        <v>6.883029856102616</v>
      </c>
      <c r="Q306" s="841" t="str">
        <f>IF(N306&gt;=6,"13s(N3,R1)",(IF(N306&gt;=6,"13s(N3,R1)",IF(N306&gt;=5,"13s/2of32s/R4s(N3,R1)",IF(N306&gt;=4,"13s/2of32s/R4s/31s(N3,R1)",IF(N306&gt;=3,"13s/2of32s/R4s/31s/6x(N6,R1/N3,R2)",IF(N306&gt;=2,"13s/2of32s/R4s/31s/12x(N6,R2)","Unaceptable")))))))</f>
        <v>13s(N3,R1)</v>
      </c>
      <c r="R306" s="904"/>
      <c r="S306" s="537"/>
      <c r="T306" s="537"/>
      <c r="U306" s="537"/>
      <c r="V306" s="537"/>
      <c r="W306" s="537"/>
      <c r="X306" s="538"/>
      <c r="Y306" s="538"/>
      <c r="Z306" s="538"/>
      <c r="AA306" s="537"/>
      <c r="AB306" s="537"/>
      <c r="AC306" s="537"/>
      <c r="AD306" s="537"/>
      <c r="AE306" s="537"/>
      <c r="AF306" s="537"/>
      <c r="AG306" s="537"/>
      <c r="AH306" s="537"/>
      <c r="AI306" s="537"/>
    </row>
    <row r="307" spans="2:35" ht="15.75">
      <c r="B307" s="869">
        <v>306</v>
      </c>
      <c r="C307" s="828" t="s">
        <v>232</v>
      </c>
      <c r="D307" s="869"/>
      <c r="E307" s="846" t="s">
        <v>106</v>
      </c>
      <c r="F307" s="476" t="s">
        <v>307</v>
      </c>
      <c r="G307" s="477">
        <v>1.43</v>
      </c>
      <c r="H307" s="477">
        <v>1</v>
      </c>
      <c r="I307" s="609">
        <v>11.4</v>
      </c>
      <c r="J307" s="610">
        <v>21.3</v>
      </c>
      <c r="K307" s="611">
        <f t="shared" si="52"/>
        <v>0.53521126760563376</v>
      </c>
      <c r="L307" s="700">
        <f t="shared" si="53"/>
        <v>31.8468216260273</v>
      </c>
      <c r="M307" s="768">
        <v>15.49</v>
      </c>
      <c r="N307" s="765">
        <f t="shared" si="54"/>
        <v>10.132867132867133</v>
      </c>
      <c r="O307" s="917">
        <f t="shared" si="55"/>
        <v>0</v>
      </c>
      <c r="P307" s="614">
        <f t="shared" si="57"/>
        <v>4.4050085130451215</v>
      </c>
      <c r="Q307" s="847" t="str">
        <f t="shared" si="56"/>
        <v>13s(N3,R1)</v>
      </c>
      <c r="R307" s="904"/>
      <c r="S307" s="537"/>
      <c r="T307" s="537"/>
      <c r="U307" s="537"/>
      <c r="V307" s="537"/>
      <c r="W307" s="537"/>
      <c r="X307" s="537"/>
      <c r="Y307" s="538"/>
      <c r="Z307" s="538"/>
      <c r="AA307" s="537"/>
      <c r="AB307" s="537"/>
      <c r="AC307" s="537"/>
      <c r="AD307" s="537"/>
      <c r="AE307" s="537"/>
      <c r="AF307" s="537"/>
      <c r="AG307" s="537"/>
      <c r="AH307" s="537"/>
      <c r="AI307" s="537"/>
    </row>
    <row r="308" spans="2:35" ht="15.75">
      <c r="B308" s="880">
        <v>307</v>
      </c>
      <c r="C308" s="820" t="s">
        <v>233</v>
      </c>
      <c r="D308" s="880" t="s">
        <v>103</v>
      </c>
      <c r="E308" s="837" t="s">
        <v>104</v>
      </c>
      <c r="F308" s="476" t="s">
        <v>305</v>
      </c>
      <c r="G308" s="477">
        <v>2.66</v>
      </c>
      <c r="H308" s="477">
        <v>2</v>
      </c>
      <c r="I308" s="603">
        <v>10.199999999999999</v>
      </c>
      <c r="J308" s="604">
        <v>35.299999999999997</v>
      </c>
      <c r="K308" s="605">
        <f t="shared" si="52"/>
        <v>0.28895184135977336</v>
      </c>
      <c r="L308" s="697">
        <f t="shared" si="53"/>
        <v>29.218545102725425</v>
      </c>
      <c r="M308" s="766">
        <v>17.600000000000001</v>
      </c>
      <c r="N308" s="763">
        <f t="shared" si="54"/>
        <v>5.8646616541353387</v>
      </c>
      <c r="O308" s="916">
        <f t="shared" si="55"/>
        <v>6.3659833888785045E-4</v>
      </c>
      <c r="P308" s="608">
        <f t="shared" si="57"/>
        <v>8.2268098312772491</v>
      </c>
      <c r="Q308" s="853" t="str">
        <f t="shared" si="56"/>
        <v>13s/2of32s/R4s(N3,R1)</v>
      </c>
      <c r="R308" s="904"/>
      <c r="S308" s="537"/>
      <c r="T308" s="537"/>
      <c r="U308" s="537"/>
      <c r="V308" s="537"/>
      <c r="W308" s="537"/>
      <c r="X308" s="537"/>
      <c r="Y308" s="538"/>
      <c r="Z308" s="538"/>
      <c r="AA308" s="537"/>
      <c r="AB308" s="537"/>
      <c r="AC308" s="537"/>
      <c r="AD308" s="537"/>
      <c r="AE308" s="537"/>
      <c r="AF308" s="537"/>
      <c r="AG308" s="537"/>
      <c r="AH308" s="537"/>
      <c r="AI308" s="537"/>
    </row>
    <row r="309" spans="2:35" ht="15.75">
      <c r="B309" s="868">
        <v>308</v>
      </c>
      <c r="C309" s="885" t="s">
        <v>233</v>
      </c>
      <c r="D309" s="868"/>
      <c r="E309" s="843" t="s">
        <v>105</v>
      </c>
      <c r="F309" s="476" t="s">
        <v>306</v>
      </c>
      <c r="G309" s="477">
        <v>2.67</v>
      </c>
      <c r="H309" s="477">
        <v>5</v>
      </c>
      <c r="I309" s="615">
        <v>10.199999999999999</v>
      </c>
      <c r="J309" s="616">
        <v>35.299999999999997</v>
      </c>
      <c r="K309" s="618">
        <f t="shared" si="52"/>
        <v>0.28895184135977336</v>
      </c>
      <c r="L309" s="712">
        <f t="shared" si="53"/>
        <v>29.22555204748064</v>
      </c>
      <c r="M309" s="767">
        <v>17.600000000000001</v>
      </c>
      <c r="N309" s="764">
        <f t="shared" si="54"/>
        <v>4.7191011235955065</v>
      </c>
      <c r="O309" s="923">
        <f t="shared" si="55"/>
        <v>6.4296563799548512E-2</v>
      </c>
      <c r="P309" s="619">
        <f t="shared" si="57"/>
        <v>9.4424626025205942</v>
      </c>
      <c r="Q309" s="841" t="str">
        <f t="shared" si="56"/>
        <v>13s/2of32s/R4s/31s(N3,R1)</v>
      </c>
      <c r="R309" s="904"/>
      <c r="S309" s="537"/>
      <c r="T309" s="537"/>
      <c r="U309" s="537"/>
      <c r="V309" s="537"/>
      <c r="W309" s="537"/>
      <c r="X309" s="537"/>
      <c r="Y309" s="538"/>
      <c r="Z309" s="538"/>
      <c r="AA309" s="537"/>
      <c r="AB309" s="537"/>
      <c r="AC309" s="537"/>
      <c r="AD309" s="537"/>
      <c r="AE309" s="537"/>
      <c r="AF309" s="537"/>
      <c r="AG309" s="537"/>
      <c r="AH309" s="537"/>
      <c r="AI309" s="537"/>
    </row>
    <row r="310" spans="2:35" ht="15.75">
      <c r="B310" s="869">
        <v>309</v>
      </c>
      <c r="C310" s="828" t="s">
        <v>233</v>
      </c>
      <c r="D310" s="869"/>
      <c r="E310" s="846" t="s">
        <v>106</v>
      </c>
      <c r="F310" s="476" t="s">
        <v>307</v>
      </c>
      <c r="G310" s="477">
        <v>2.19</v>
      </c>
      <c r="H310" s="477">
        <v>8</v>
      </c>
      <c r="I310" s="609">
        <v>10.199999999999999</v>
      </c>
      <c r="J310" s="610">
        <v>35.299999999999997</v>
      </c>
      <c r="K310" s="611">
        <f t="shared" si="52"/>
        <v>0.28895184135977336</v>
      </c>
      <c r="L310" s="700">
        <f t="shared" si="53"/>
        <v>28.917287623841901</v>
      </c>
      <c r="M310" s="768">
        <v>17.600000000000001</v>
      </c>
      <c r="N310" s="765">
        <f t="shared" si="54"/>
        <v>4.3835616438356171</v>
      </c>
      <c r="O310" s="917">
        <f t="shared" si="55"/>
        <v>0.1966028399907005</v>
      </c>
      <c r="P310" s="614">
        <f t="shared" si="57"/>
        <v>10.352048106534282</v>
      </c>
      <c r="Q310" s="847" t="str">
        <f t="shared" si="56"/>
        <v>13s/2of32s/R4s/31s(N3,R1)</v>
      </c>
      <c r="R310" s="904"/>
      <c r="S310" s="537"/>
      <c r="T310" s="537"/>
      <c r="U310" s="537"/>
      <c r="V310" s="537"/>
      <c r="W310" s="537"/>
      <c r="X310" s="537"/>
      <c r="Y310" s="538"/>
      <c r="Z310" s="538"/>
      <c r="AA310" s="537"/>
      <c r="AB310" s="537"/>
      <c r="AC310" s="537"/>
      <c r="AD310" s="537"/>
      <c r="AE310" s="537"/>
      <c r="AF310" s="537"/>
      <c r="AG310" s="537"/>
      <c r="AH310" s="537"/>
      <c r="AI310" s="537"/>
    </row>
    <row r="311" spans="2:35" ht="15.75">
      <c r="B311" s="880">
        <v>310</v>
      </c>
      <c r="C311" s="820" t="s">
        <v>233</v>
      </c>
      <c r="D311" s="880" t="s">
        <v>107</v>
      </c>
      <c r="E311" s="837" t="s">
        <v>104</v>
      </c>
      <c r="F311" s="478" t="s">
        <v>305</v>
      </c>
      <c r="G311" s="479">
        <v>3.85</v>
      </c>
      <c r="H311" s="479">
        <v>2</v>
      </c>
      <c r="I311" s="603">
        <v>10.199999999999999</v>
      </c>
      <c r="J311" s="604">
        <v>35.299999999999997</v>
      </c>
      <c r="K311" s="605">
        <f t="shared" si="52"/>
        <v>0.28895184135977336</v>
      </c>
      <c r="L311" s="697">
        <f t="shared" si="53"/>
        <v>30.219933156775845</v>
      </c>
      <c r="M311" s="766">
        <v>17.600000000000001</v>
      </c>
      <c r="N311" s="763">
        <f t="shared" si="54"/>
        <v>4.0519480519480524</v>
      </c>
      <c r="O311" s="916">
        <f t="shared" si="55"/>
        <v>0.53561244703796973</v>
      </c>
      <c r="P311" s="608">
        <f t="shared" si="57"/>
        <v>11.721881248332112</v>
      </c>
      <c r="Q311" s="853" t="str">
        <f>IF(N311&gt;=6,"13s(N3,R1)",(IF(N311&gt;=6,"13s(N3,R1)",IF(N311&gt;=5,"13s/2of32s/R4s(N3,R1)",IF(N311&gt;=4,"13s/2of32s/R4s/31s(N3,R1)",IF(N311&gt;=3,"13s/2of32s/R4s/31s/6x(N6,R1/N3,R2)",IF(N311&gt;=2,"13s/2of32s/R4s/31s/12x(N6,R2)","Unaceptable")))))))</f>
        <v>13s/2of32s/R4s/31s(N3,R1)</v>
      </c>
      <c r="R311" s="904"/>
      <c r="S311" s="537"/>
      <c r="T311" s="537"/>
      <c r="U311" s="537"/>
      <c r="V311" s="537"/>
      <c r="W311" s="537"/>
      <c r="X311" s="537"/>
      <c r="Y311" s="538"/>
      <c r="Z311" s="538"/>
      <c r="AA311" s="537"/>
      <c r="AB311" s="537"/>
      <c r="AC311" s="537"/>
      <c r="AD311" s="537"/>
      <c r="AE311" s="537"/>
      <c r="AF311" s="537"/>
      <c r="AG311" s="537"/>
      <c r="AH311" s="537"/>
      <c r="AI311" s="537"/>
    </row>
    <row r="312" spans="2:35" ht="15.75">
      <c r="B312" s="868">
        <v>311</v>
      </c>
      <c r="C312" s="885" t="s">
        <v>233</v>
      </c>
      <c r="D312" s="868"/>
      <c r="E312" s="843" t="s">
        <v>105</v>
      </c>
      <c r="F312" s="478" t="s">
        <v>305</v>
      </c>
      <c r="G312" s="479">
        <v>2.23</v>
      </c>
      <c r="H312" s="479">
        <v>4</v>
      </c>
      <c r="I312" s="615">
        <v>10.199999999999999</v>
      </c>
      <c r="J312" s="616">
        <v>35.299999999999997</v>
      </c>
      <c r="K312" s="618">
        <f t="shared" si="52"/>
        <v>0.28895184135977336</v>
      </c>
      <c r="L312" s="712">
        <f t="shared" si="53"/>
        <v>28.940765595954783</v>
      </c>
      <c r="M312" s="767">
        <v>17.600000000000001</v>
      </c>
      <c r="N312" s="764">
        <f t="shared" si="54"/>
        <v>6.0986547085201801</v>
      </c>
      <c r="O312" s="923">
        <f t="shared" si="55"/>
        <v>2.1261393612359569E-4</v>
      </c>
      <c r="P312" s="619">
        <f t="shared" si="57"/>
        <v>7.7946199394197535</v>
      </c>
      <c r="Q312" s="841" t="str">
        <f t="shared" si="56"/>
        <v>13s(N3,R1)</v>
      </c>
      <c r="R312" s="904"/>
      <c r="S312" s="537"/>
      <c r="T312" s="537"/>
      <c r="U312" s="537"/>
      <c r="V312" s="537"/>
      <c r="W312" s="537"/>
      <c r="X312" s="537"/>
      <c r="Y312" s="538"/>
      <c r="Z312" s="538"/>
      <c r="AA312" s="537"/>
      <c r="AB312" s="537"/>
      <c r="AC312" s="537"/>
      <c r="AD312" s="537"/>
      <c r="AE312" s="537"/>
      <c r="AF312" s="537"/>
      <c r="AG312" s="537"/>
      <c r="AH312" s="537"/>
      <c r="AI312" s="537"/>
    </row>
    <row r="313" spans="2:35" ht="15.75">
      <c r="B313" s="869">
        <v>312</v>
      </c>
      <c r="C313" s="828" t="s">
        <v>233</v>
      </c>
      <c r="D313" s="869"/>
      <c r="E313" s="846" t="s">
        <v>106</v>
      </c>
      <c r="F313" s="478" t="s">
        <v>305</v>
      </c>
      <c r="G313" s="479">
        <v>1.71</v>
      </c>
      <c r="H313" s="479">
        <v>6</v>
      </c>
      <c r="I313" s="609">
        <v>10.199999999999999</v>
      </c>
      <c r="J313" s="610">
        <v>35.299999999999997</v>
      </c>
      <c r="K313" s="611">
        <f t="shared" si="52"/>
        <v>0.28895184135977336</v>
      </c>
      <c r="L313" s="700">
        <f t="shared" si="53"/>
        <v>28.667517735583594</v>
      </c>
      <c r="M313" s="768">
        <v>17.600000000000001</v>
      </c>
      <c r="N313" s="765">
        <f t="shared" si="54"/>
        <v>6.783625730994153</v>
      </c>
      <c r="O313" s="917">
        <f t="shared" si="55"/>
        <v>6.332593471825021E-6</v>
      </c>
      <c r="P313" s="614">
        <f t="shared" si="57"/>
        <v>7.894105395800084</v>
      </c>
      <c r="Q313" s="847" t="str">
        <f t="shared" si="56"/>
        <v>13s(N3,R1)</v>
      </c>
      <c r="R313" s="904"/>
      <c r="S313" s="537"/>
      <c r="T313" s="537"/>
      <c r="U313" s="537"/>
      <c r="V313" s="537"/>
      <c r="W313" s="537"/>
      <c r="X313" s="538"/>
      <c r="Y313" s="538"/>
      <c r="Z313" s="538"/>
      <c r="AA313" s="537"/>
      <c r="AB313" s="537"/>
      <c r="AC313" s="537"/>
      <c r="AD313" s="537"/>
      <c r="AE313" s="537"/>
      <c r="AF313" s="537"/>
      <c r="AG313" s="537"/>
      <c r="AH313" s="537"/>
      <c r="AI313" s="537"/>
    </row>
    <row r="314" spans="2:35" ht="15.75">
      <c r="B314" s="880">
        <v>313</v>
      </c>
      <c r="C314" s="820" t="s">
        <v>234</v>
      </c>
      <c r="D314" s="880" t="s">
        <v>103</v>
      </c>
      <c r="E314" s="837" t="s">
        <v>104</v>
      </c>
      <c r="F314" s="476" t="s">
        <v>305</v>
      </c>
      <c r="G314" s="477">
        <v>10.91</v>
      </c>
      <c r="H314" s="477">
        <v>4</v>
      </c>
      <c r="I314" s="603">
        <v>17.8</v>
      </c>
      <c r="J314" s="604">
        <v>49.8</v>
      </c>
      <c r="K314" s="605">
        <f t="shared" si="52"/>
        <v>0.35742971887550207</v>
      </c>
      <c r="L314" s="697">
        <f t="shared" si="53"/>
        <v>57.869351006556137</v>
      </c>
      <c r="M314" s="682">
        <v>41.9</v>
      </c>
      <c r="N314" s="763">
        <f t="shared" si="54"/>
        <v>3.4738771769019245</v>
      </c>
      <c r="O314" s="916">
        <f t="shared" si="55"/>
        <v>2.4197855248690336</v>
      </c>
      <c r="P314" s="608">
        <f t="shared" si="57"/>
        <v>32.973518162307158</v>
      </c>
      <c r="Q314" s="853" t="str">
        <f t="shared" si="56"/>
        <v>13s/2of32s/R4s/31s/6x(N6,R1/N3,R2)</v>
      </c>
      <c r="R314" s="534"/>
      <c r="S314" s="537"/>
      <c r="T314" s="537"/>
      <c r="U314" s="537"/>
      <c r="V314" s="537"/>
      <c r="W314" s="537"/>
      <c r="X314" s="538"/>
      <c r="Y314" s="538"/>
      <c r="Z314" s="538"/>
      <c r="AA314" s="537"/>
      <c r="AB314" s="537"/>
      <c r="AC314" s="537"/>
      <c r="AD314" s="537"/>
      <c r="AE314" s="537"/>
      <c r="AF314" s="537"/>
      <c r="AG314" s="537"/>
      <c r="AH314" s="537"/>
      <c r="AI314" s="537"/>
    </row>
    <row r="315" spans="2:35" ht="15.75">
      <c r="B315" s="868">
        <v>314</v>
      </c>
      <c r="C315" s="885" t="s">
        <v>234</v>
      </c>
      <c r="D315" s="868"/>
      <c r="E315" s="843" t="s">
        <v>105</v>
      </c>
      <c r="F315" s="476" t="s">
        <v>306</v>
      </c>
      <c r="G315" s="477">
        <v>10.28</v>
      </c>
      <c r="H315" s="477">
        <v>7.0000000000000009</v>
      </c>
      <c r="I315" s="615">
        <v>17.8</v>
      </c>
      <c r="J315" s="616">
        <v>49.8</v>
      </c>
      <c r="K315" s="618">
        <f t="shared" si="52"/>
        <v>0.35742971887550207</v>
      </c>
      <c r="L315" s="712">
        <f t="shared" si="53"/>
        <v>56.976252692503401</v>
      </c>
      <c r="M315" s="684">
        <v>41.9</v>
      </c>
      <c r="N315" s="764">
        <f t="shared" si="54"/>
        <v>3.3949416342412451</v>
      </c>
      <c r="O315" s="923">
        <f t="shared" si="55"/>
        <v>2.905006727328252</v>
      </c>
      <c r="P315" s="619">
        <f t="shared" si="57"/>
        <v>31.624446240211068</v>
      </c>
      <c r="Q315" s="841" t="str">
        <f t="shared" si="56"/>
        <v>13s/2of32s/R4s/31s/6x(N6,R1/N3,R2)</v>
      </c>
      <c r="R315" s="534"/>
      <c r="S315" s="537"/>
      <c r="T315" s="537"/>
      <c r="U315" s="537"/>
      <c r="V315" s="537"/>
      <c r="W315" s="537"/>
      <c r="X315" s="538"/>
      <c r="Y315" s="538"/>
      <c r="Z315" s="538"/>
      <c r="AA315" s="537"/>
      <c r="AB315" s="537"/>
      <c r="AC315" s="537"/>
      <c r="AD315" s="537"/>
      <c r="AE315" s="537"/>
      <c r="AF315" s="537"/>
      <c r="AG315" s="537"/>
      <c r="AH315" s="537"/>
      <c r="AI315" s="537"/>
    </row>
    <row r="316" spans="2:35" ht="15.75">
      <c r="B316" s="869">
        <v>315</v>
      </c>
      <c r="C316" s="885" t="s">
        <v>234</v>
      </c>
      <c r="D316" s="869"/>
      <c r="E316" s="846" t="s">
        <v>106</v>
      </c>
      <c r="F316" s="476" t="s">
        <v>307</v>
      </c>
      <c r="G316" s="477">
        <v>20.21</v>
      </c>
      <c r="H316" s="477">
        <v>24</v>
      </c>
      <c r="I316" s="609">
        <v>17.8</v>
      </c>
      <c r="J316" s="610">
        <v>49.8</v>
      </c>
      <c r="K316" s="611">
        <f t="shared" si="52"/>
        <v>0.35742971887550207</v>
      </c>
      <c r="L316" s="700">
        <f t="shared" si="53"/>
        <v>74.649198234944237</v>
      </c>
      <c r="M316" s="769">
        <v>41.9</v>
      </c>
      <c r="N316" s="765">
        <f t="shared" si="54"/>
        <v>0.88570014844136558</v>
      </c>
      <c r="O316" s="917">
        <f t="shared" si="55"/>
        <v>73.049139968819887</v>
      </c>
      <c r="P316" s="614">
        <f t="shared" si="57"/>
        <v>65.2073377772778</v>
      </c>
      <c r="Q316" s="847" t="str">
        <f t="shared" si="56"/>
        <v>Unaceptable</v>
      </c>
      <c r="R316" s="534"/>
      <c r="S316" s="537"/>
      <c r="T316" s="537"/>
      <c r="U316" s="537"/>
      <c r="V316" s="537"/>
      <c r="W316" s="537"/>
      <c r="X316" s="538"/>
      <c r="Y316" s="538"/>
      <c r="Z316" s="538"/>
      <c r="AA316" s="537"/>
      <c r="AB316" s="537"/>
      <c r="AC316" s="537"/>
      <c r="AD316" s="537"/>
      <c r="AE316" s="537"/>
      <c r="AF316" s="537"/>
      <c r="AG316" s="537"/>
      <c r="AH316" s="537"/>
      <c r="AI316" s="537"/>
    </row>
    <row r="317" spans="2:35" ht="15.75">
      <c r="B317" s="880">
        <v>316</v>
      </c>
      <c r="C317" s="820" t="s">
        <v>234</v>
      </c>
      <c r="D317" s="880" t="s">
        <v>107</v>
      </c>
      <c r="E317" s="837" t="s">
        <v>104</v>
      </c>
      <c r="F317" s="476" t="s">
        <v>305</v>
      </c>
      <c r="G317" s="477">
        <v>10.09</v>
      </c>
      <c r="H317" s="477">
        <v>1</v>
      </c>
      <c r="I317" s="603">
        <v>17.8</v>
      </c>
      <c r="J317" s="604">
        <v>49.8</v>
      </c>
      <c r="K317" s="605">
        <f t="shared" si="52"/>
        <v>0.35742971887550207</v>
      </c>
      <c r="L317" s="697">
        <f t="shared" si="53"/>
        <v>56.714698993470819</v>
      </c>
      <c r="M317" s="682">
        <v>41.9</v>
      </c>
      <c r="N317" s="763">
        <f t="shared" si="54"/>
        <v>4.0535183349851334</v>
      </c>
      <c r="O317" s="916">
        <f t="shared" si="55"/>
        <v>0.53320331936022036</v>
      </c>
      <c r="P317" s="608">
        <f t="shared" si="57"/>
        <v>30.286513500236371</v>
      </c>
      <c r="Q317" s="853" t="str">
        <f t="shared" si="56"/>
        <v>13s/2of32s/R4s/31s(N3,R1)</v>
      </c>
      <c r="R317" s="534"/>
      <c r="S317" s="537"/>
      <c r="T317" s="537"/>
      <c r="U317" s="537"/>
      <c r="V317" s="537"/>
      <c r="W317" s="537"/>
      <c r="X317" s="538"/>
      <c r="Y317" s="538"/>
      <c r="Z317" s="538"/>
      <c r="AA317" s="537"/>
      <c r="AB317" s="537"/>
      <c r="AC317" s="537"/>
      <c r="AD317" s="537"/>
      <c r="AE317" s="537"/>
      <c r="AF317" s="537"/>
      <c r="AG317" s="537"/>
      <c r="AH317" s="537"/>
      <c r="AI317" s="537"/>
    </row>
    <row r="318" spans="2:35" ht="15.75">
      <c r="B318" s="868">
        <v>317</v>
      </c>
      <c r="C318" s="885" t="s">
        <v>234</v>
      </c>
      <c r="D318" s="868"/>
      <c r="E318" s="843" t="s">
        <v>105</v>
      </c>
      <c r="F318" s="476" t="s">
        <v>305</v>
      </c>
      <c r="G318" s="477">
        <v>8.34</v>
      </c>
      <c r="H318" s="477">
        <v>7.0000000000000009</v>
      </c>
      <c r="I318" s="615">
        <v>17.8</v>
      </c>
      <c r="J318" s="616">
        <v>49.8</v>
      </c>
      <c r="K318" s="618">
        <f t="shared" si="52"/>
        <v>0.35742971887550207</v>
      </c>
      <c r="L318" s="712">
        <f t="shared" si="53"/>
        <v>54.486279685073015</v>
      </c>
      <c r="M318" s="684">
        <v>41.9</v>
      </c>
      <c r="N318" s="764">
        <f t="shared" si="54"/>
        <v>4.1846522781774578</v>
      </c>
      <c r="O318" s="923">
        <f t="shared" si="55"/>
        <v>0.36302650014861104</v>
      </c>
      <c r="P318" s="619">
        <f t="shared" si="57"/>
        <v>25.980769811535609</v>
      </c>
      <c r="Q318" s="841" t="str">
        <f t="shared" si="56"/>
        <v>13s/2of32s/R4s/31s(N3,R1)</v>
      </c>
      <c r="R318" s="534"/>
      <c r="S318" s="537"/>
      <c r="T318" s="537"/>
      <c r="U318" s="537"/>
      <c r="V318" s="537"/>
      <c r="W318" s="537"/>
      <c r="X318" s="538"/>
      <c r="Y318" s="538"/>
      <c r="Z318" s="538"/>
      <c r="AA318" s="537"/>
      <c r="AB318" s="537"/>
      <c r="AC318" s="537"/>
      <c r="AD318" s="537"/>
      <c r="AE318" s="537"/>
      <c r="AF318" s="537"/>
      <c r="AG318" s="537"/>
      <c r="AH318" s="537"/>
      <c r="AI318" s="537"/>
    </row>
    <row r="319" spans="2:35" ht="15.75">
      <c r="B319" s="869">
        <v>318</v>
      </c>
      <c r="C319" s="828" t="s">
        <v>234</v>
      </c>
      <c r="D319" s="869"/>
      <c r="E319" s="846" t="s">
        <v>106</v>
      </c>
      <c r="F319" s="476" t="s">
        <v>305</v>
      </c>
      <c r="G319" s="477">
        <v>15.73</v>
      </c>
      <c r="H319" s="477">
        <v>15</v>
      </c>
      <c r="I319" s="609">
        <v>17.8</v>
      </c>
      <c r="J319" s="610">
        <v>49.8</v>
      </c>
      <c r="K319" s="611">
        <f t="shared" si="52"/>
        <v>0.35742971887550207</v>
      </c>
      <c r="L319" s="700">
        <f t="shared" si="53"/>
        <v>65.843918058390187</v>
      </c>
      <c r="M319" s="769">
        <v>41.9</v>
      </c>
      <c r="N319" s="765">
        <f t="shared" si="54"/>
        <v>1.7101080737444372</v>
      </c>
      <c r="O319" s="917">
        <f t="shared" si="55"/>
        <v>41.679166209528091</v>
      </c>
      <c r="P319" s="614">
        <f t="shared" si="57"/>
        <v>49.516624481077059</v>
      </c>
      <c r="Q319" s="847" t="str">
        <f t="shared" si="56"/>
        <v>Unaceptable</v>
      </c>
      <c r="R319" s="534"/>
      <c r="S319" s="537"/>
      <c r="T319" s="537"/>
      <c r="U319" s="537"/>
      <c r="V319" s="537"/>
      <c r="W319" s="537"/>
      <c r="X319" s="538"/>
      <c r="Y319" s="538"/>
      <c r="Z319" s="538"/>
      <c r="AA319" s="537"/>
      <c r="AB319" s="537"/>
      <c r="AC319" s="537"/>
      <c r="AD319" s="537"/>
      <c r="AE319" s="537"/>
      <c r="AF319" s="537"/>
      <c r="AG319" s="537"/>
      <c r="AH319" s="537"/>
      <c r="AI319" s="537"/>
    </row>
    <row r="320" spans="2:35" ht="15.75">
      <c r="B320" s="880">
        <v>319</v>
      </c>
      <c r="C320" s="820" t="s">
        <v>235</v>
      </c>
      <c r="D320" s="880" t="s">
        <v>103</v>
      </c>
      <c r="E320" s="837" t="s">
        <v>104</v>
      </c>
      <c r="F320" s="478" t="s">
        <v>305</v>
      </c>
      <c r="G320" s="479">
        <v>3.3</v>
      </c>
      <c r="H320" s="479">
        <v>0</v>
      </c>
      <c r="I320" s="603">
        <v>17.100000000000001</v>
      </c>
      <c r="J320" s="604">
        <v>32.799999999999997</v>
      </c>
      <c r="K320" s="605">
        <f t="shared" si="52"/>
        <v>0.52134146341463428</v>
      </c>
      <c r="L320" s="697">
        <f t="shared" si="53"/>
        <v>48.273331768171964</v>
      </c>
      <c r="M320" s="766">
        <v>23.35</v>
      </c>
      <c r="N320" s="763">
        <f t="shared" si="54"/>
        <v>7.0757575757575761</v>
      </c>
      <c r="O320" s="916">
        <f t="shared" si="55"/>
        <v>1.2322747156012781E-6</v>
      </c>
      <c r="P320" s="608">
        <f t="shared" si="57"/>
        <v>9.9</v>
      </c>
      <c r="Q320" s="853" t="str">
        <f t="shared" si="56"/>
        <v>13s(N3,R1)</v>
      </c>
      <c r="R320" s="534"/>
      <c r="S320" s="537"/>
      <c r="T320" s="537"/>
      <c r="U320" s="537"/>
      <c r="V320" s="537"/>
      <c r="W320" s="537"/>
      <c r="X320" s="538"/>
      <c r="Y320" s="538"/>
      <c r="Z320" s="538"/>
      <c r="AA320" s="537"/>
      <c r="AB320" s="537"/>
      <c r="AC320" s="537"/>
      <c r="AD320" s="537"/>
      <c r="AE320" s="537"/>
      <c r="AF320" s="537"/>
      <c r="AG320" s="537"/>
      <c r="AH320" s="537"/>
      <c r="AI320" s="537"/>
    </row>
    <row r="321" spans="2:35" ht="15.75">
      <c r="B321" s="868">
        <v>320</v>
      </c>
      <c r="C321" s="885" t="s">
        <v>235</v>
      </c>
      <c r="D321" s="868"/>
      <c r="E321" s="843" t="s">
        <v>105</v>
      </c>
      <c r="F321" s="478" t="s">
        <v>305</v>
      </c>
      <c r="G321" s="479">
        <v>2.12</v>
      </c>
      <c r="H321" s="479">
        <v>1</v>
      </c>
      <c r="I321" s="615">
        <v>17.100000000000001</v>
      </c>
      <c r="J321" s="616">
        <v>32.799999999999997</v>
      </c>
      <c r="K321" s="618">
        <f t="shared" si="52"/>
        <v>0.52134146341463428</v>
      </c>
      <c r="L321" s="712">
        <f t="shared" si="53"/>
        <v>47.761657070080815</v>
      </c>
      <c r="M321" s="767">
        <v>23.35</v>
      </c>
      <c r="N321" s="764">
        <f t="shared" si="54"/>
        <v>10.54245283018868</v>
      </c>
      <c r="O321" s="923">
        <f t="shared" si="55"/>
        <v>0</v>
      </c>
      <c r="P321" s="619">
        <f t="shared" si="57"/>
        <v>6.4381363763126362</v>
      </c>
      <c r="Q321" s="841" t="str">
        <f t="shared" si="56"/>
        <v>13s(N3,R1)</v>
      </c>
      <c r="R321" s="534"/>
      <c r="S321" s="537"/>
      <c r="T321" s="537"/>
      <c r="U321" s="537"/>
      <c r="V321" s="537"/>
      <c r="W321" s="537"/>
      <c r="X321" s="538"/>
      <c r="Y321" s="538"/>
      <c r="Z321" s="538"/>
      <c r="AA321" s="537"/>
      <c r="AB321" s="537"/>
      <c r="AC321" s="537"/>
      <c r="AD321" s="537"/>
      <c r="AE321" s="537"/>
      <c r="AF321" s="537"/>
      <c r="AG321" s="537"/>
      <c r="AH321" s="537"/>
      <c r="AI321" s="537"/>
    </row>
    <row r="322" spans="2:35" ht="15.75">
      <c r="B322" s="869">
        <v>321</v>
      </c>
      <c r="C322" s="828" t="s">
        <v>235</v>
      </c>
      <c r="D322" s="869"/>
      <c r="E322" s="846" t="s">
        <v>106</v>
      </c>
      <c r="F322" s="478" t="s">
        <v>305</v>
      </c>
      <c r="G322" s="479">
        <v>1.92</v>
      </c>
      <c r="H322" s="479">
        <v>1</v>
      </c>
      <c r="I322" s="609">
        <v>17.100000000000001</v>
      </c>
      <c r="J322" s="610">
        <v>32.799999999999997</v>
      </c>
      <c r="K322" s="611">
        <f t="shared" si="52"/>
        <v>0.52134146341463428</v>
      </c>
      <c r="L322" s="700">
        <f t="shared" si="53"/>
        <v>47.696623155942603</v>
      </c>
      <c r="M322" s="768">
        <v>23.35</v>
      </c>
      <c r="N322" s="765">
        <f t="shared" si="54"/>
        <v>11.640625000000002</v>
      </c>
      <c r="O322" s="917">
        <f t="shared" si="55"/>
        <v>0</v>
      </c>
      <c r="P322" s="614">
        <f t="shared" si="57"/>
        <v>5.8461611335986969</v>
      </c>
      <c r="Q322" s="847" t="str">
        <f t="shared" si="56"/>
        <v>13s(N3,R1)</v>
      </c>
      <c r="R322" s="534"/>
      <c r="S322" s="537"/>
      <c r="T322" s="537"/>
      <c r="U322" s="537"/>
      <c r="V322" s="537"/>
      <c r="W322" s="537"/>
      <c r="X322" s="538"/>
      <c r="Y322" s="538"/>
      <c r="Z322" s="538"/>
      <c r="AA322" s="537"/>
      <c r="AB322" s="537"/>
      <c r="AC322" s="537"/>
      <c r="AD322" s="537"/>
      <c r="AE322" s="537"/>
      <c r="AF322" s="537"/>
      <c r="AG322" s="537"/>
      <c r="AH322" s="537"/>
      <c r="AI322" s="537"/>
    </row>
    <row r="323" spans="2:35" ht="15.75">
      <c r="B323" s="880">
        <v>322</v>
      </c>
      <c r="C323" s="820" t="s">
        <v>235</v>
      </c>
      <c r="D323" s="880" t="s">
        <v>107</v>
      </c>
      <c r="E323" s="837" t="s">
        <v>104</v>
      </c>
      <c r="F323" s="478" t="s">
        <v>305</v>
      </c>
      <c r="G323" s="479">
        <v>2.78</v>
      </c>
      <c r="H323" s="479">
        <v>0</v>
      </c>
      <c r="I323" s="603">
        <v>17.100000000000001</v>
      </c>
      <c r="J323" s="604">
        <v>32.799999999999997</v>
      </c>
      <c r="K323" s="605">
        <f t="shared" si="52"/>
        <v>0.52134146341463428</v>
      </c>
      <c r="L323" s="697">
        <f t="shared" si="53"/>
        <v>48.021071988034585</v>
      </c>
      <c r="M323" s="766">
        <v>23.35</v>
      </c>
      <c r="N323" s="763">
        <f t="shared" si="54"/>
        <v>8.399280575539569</v>
      </c>
      <c r="O323" s="916">
        <f t="shared" si="55"/>
        <v>2.613353977665156E-10</v>
      </c>
      <c r="P323" s="608">
        <f t="shared" si="57"/>
        <v>8.34</v>
      </c>
      <c r="Q323" s="853" t="str">
        <f t="shared" si="56"/>
        <v>13s(N3,R1)</v>
      </c>
      <c r="R323" s="534"/>
      <c r="S323" s="537"/>
      <c r="T323" s="537"/>
      <c r="U323" s="537"/>
      <c r="V323" s="537"/>
      <c r="W323" s="537"/>
      <c r="X323" s="537"/>
      <c r="Y323" s="538"/>
      <c r="Z323" s="538"/>
      <c r="AA323" s="537"/>
      <c r="AB323" s="537"/>
      <c r="AC323" s="537"/>
      <c r="AD323" s="537"/>
      <c r="AE323" s="537"/>
      <c r="AF323" s="537"/>
      <c r="AG323" s="537"/>
      <c r="AH323" s="537"/>
      <c r="AI323" s="537"/>
    </row>
    <row r="324" spans="2:35" ht="15.75">
      <c r="B324" s="868">
        <v>323</v>
      </c>
      <c r="C324" s="885" t="s">
        <v>235</v>
      </c>
      <c r="D324" s="868"/>
      <c r="E324" s="843" t="s">
        <v>105</v>
      </c>
      <c r="F324" s="478" t="s">
        <v>306</v>
      </c>
      <c r="G324" s="479">
        <v>2.63</v>
      </c>
      <c r="H324" s="479">
        <v>0</v>
      </c>
      <c r="I324" s="615">
        <v>17.100000000000001</v>
      </c>
      <c r="J324" s="616">
        <v>32.799999999999997</v>
      </c>
      <c r="K324" s="618">
        <f t="shared" si="52"/>
        <v>0.52134146341463428</v>
      </c>
      <c r="L324" s="712">
        <f t="shared" si="53"/>
        <v>47.956109496913953</v>
      </c>
      <c r="M324" s="767">
        <v>23.35</v>
      </c>
      <c r="N324" s="764">
        <f t="shared" si="54"/>
        <v>8.8783269961977194</v>
      </c>
      <c r="O324" s="923">
        <f t="shared" si="55"/>
        <v>8.0158102377936302E-12</v>
      </c>
      <c r="P324" s="619">
        <f t="shared" si="57"/>
        <v>7.89</v>
      </c>
      <c r="Q324" s="841" t="str">
        <f t="shared" si="56"/>
        <v>13s(N3,R1)</v>
      </c>
      <c r="R324" s="534"/>
      <c r="S324" s="537"/>
      <c r="T324" s="537"/>
      <c r="U324" s="537"/>
      <c r="V324" s="537"/>
      <c r="W324" s="537"/>
      <c r="X324" s="537"/>
      <c r="Y324" s="538"/>
      <c r="Z324" s="538"/>
      <c r="AA324" s="537"/>
      <c r="AB324" s="537"/>
      <c r="AC324" s="537"/>
      <c r="AD324" s="537"/>
      <c r="AE324" s="537"/>
      <c r="AF324" s="537"/>
      <c r="AG324" s="537"/>
      <c r="AH324" s="537"/>
      <c r="AI324" s="537"/>
    </row>
    <row r="325" spans="2:35" ht="15.75">
      <c r="B325" s="869">
        <v>324</v>
      </c>
      <c r="C325" s="828" t="s">
        <v>235</v>
      </c>
      <c r="D325" s="869"/>
      <c r="E325" s="846" t="s">
        <v>106</v>
      </c>
      <c r="F325" s="478" t="s">
        <v>307</v>
      </c>
      <c r="G325" s="479">
        <v>2.76</v>
      </c>
      <c r="H325" s="479">
        <v>1</v>
      </c>
      <c r="I325" s="609">
        <v>17.100000000000001</v>
      </c>
      <c r="J325" s="610">
        <v>32.799999999999997</v>
      </c>
      <c r="K325" s="611">
        <f t="shared" si="52"/>
        <v>0.52134146341463428</v>
      </c>
      <c r="L325" s="700">
        <f t="shared" si="53"/>
        <v>48.012207367710147</v>
      </c>
      <c r="M325" s="768">
        <v>23.35</v>
      </c>
      <c r="N325" s="765">
        <f t="shared" si="54"/>
        <v>8.0978260869565233</v>
      </c>
      <c r="O325" s="917">
        <f t="shared" si="55"/>
        <v>2.0861534721916541E-9</v>
      </c>
      <c r="P325" s="614">
        <f t="shared" si="57"/>
        <v>8.3401678640180847</v>
      </c>
      <c r="Q325" s="847" t="str">
        <f t="shared" si="56"/>
        <v>13s(N3,R1)</v>
      </c>
      <c r="R325" s="534"/>
      <c r="S325" s="537"/>
      <c r="T325" s="537"/>
      <c r="U325" s="537"/>
      <c r="V325" s="537"/>
      <c r="W325" s="537"/>
      <c r="X325" s="537"/>
      <c r="Y325" s="538"/>
      <c r="Z325" s="538"/>
      <c r="AA325" s="537"/>
      <c r="AB325" s="537"/>
      <c r="AC325" s="537"/>
      <c r="AD325" s="537"/>
      <c r="AE325" s="537"/>
      <c r="AF325" s="537"/>
      <c r="AG325" s="537"/>
      <c r="AH325" s="537"/>
      <c r="AI325" s="537"/>
    </row>
    <row r="326" spans="2:35" ht="15.75">
      <c r="B326" s="880">
        <v>325</v>
      </c>
      <c r="C326" s="820" t="s">
        <v>236</v>
      </c>
      <c r="D326" s="880" t="s">
        <v>103</v>
      </c>
      <c r="E326" s="837" t="s">
        <v>104</v>
      </c>
      <c r="F326" s="476" t="s">
        <v>305</v>
      </c>
      <c r="G326" s="477">
        <v>7.07</v>
      </c>
      <c r="H326" s="477">
        <v>7.0000000000000009</v>
      </c>
      <c r="I326" s="603">
        <v>21</v>
      </c>
      <c r="J326" s="604">
        <v>76.400000000000006</v>
      </c>
      <c r="K326" s="605">
        <f t="shared" si="52"/>
        <v>0.27486910994764396</v>
      </c>
      <c r="L326" s="697">
        <f t="shared" si="53"/>
        <v>61.419338841117472</v>
      </c>
      <c r="M326" s="766">
        <v>37.1</v>
      </c>
      <c r="N326" s="763">
        <f t="shared" si="54"/>
        <v>4.2574257425742577</v>
      </c>
      <c r="O326" s="916">
        <f t="shared" si="55"/>
        <v>0.29129221945047856</v>
      </c>
      <c r="P326" s="608">
        <f t="shared" si="57"/>
        <v>22.335265836788242</v>
      </c>
      <c r="Q326" s="853" t="str">
        <f>IF(N326&gt;=6,"13s(N3,R1)",(IF(N326&gt;=6,"13s(N3,R1)",IF(N326&gt;=5,"13s/2of32s/R4s(N3,R1)",IF(N326&gt;=4,"13s/2of32s/R4s/31s(N3,R1)",IF(N326&gt;=3,"13s/2of32s/R4s/31s/6x(N6,R1/N3,R2)",IF(N326&gt;=2,"13s/2of32s/R4s/31s/12x(N6,R2)","Unaceptable")))))))</f>
        <v>13s/2of32s/R4s/31s(N3,R1)</v>
      </c>
      <c r="R326" s="534"/>
      <c r="S326" s="537"/>
      <c r="T326" s="537"/>
      <c r="U326" s="537"/>
      <c r="V326" s="537"/>
      <c r="W326" s="537"/>
      <c r="X326" s="537"/>
      <c r="Y326" s="538"/>
      <c r="Z326" s="538"/>
      <c r="AA326" s="537"/>
      <c r="AB326" s="537"/>
      <c r="AC326" s="537"/>
      <c r="AD326" s="537"/>
      <c r="AE326" s="537"/>
      <c r="AF326" s="537"/>
      <c r="AG326" s="537"/>
      <c r="AH326" s="537"/>
      <c r="AI326" s="537"/>
    </row>
    <row r="327" spans="2:35" ht="15.75">
      <c r="B327" s="868">
        <v>326</v>
      </c>
      <c r="C327" s="885" t="s">
        <v>236</v>
      </c>
      <c r="D327" s="868"/>
      <c r="E327" s="843" t="s">
        <v>105</v>
      </c>
      <c r="F327" s="476" t="s">
        <v>306</v>
      </c>
      <c r="G327" s="477">
        <v>7.32</v>
      </c>
      <c r="H327" s="477">
        <v>4</v>
      </c>
      <c r="I327" s="615">
        <v>21</v>
      </c>
      <c r="J327" s="616">
        <v>76.400000000000006</v>
      </c>
      <c r="K327" s="618">
        <f t="shared" si="52"/>
        <v>0.27486910994764396</v>
      </c>
      <c r="L327" s="712">
        <f t="shared" si="53"/>
        <v>61.643941273088643</v>
      </c>
      <c r="M327" s="767">
        <v>37.1</v>
      </c>
      <c r="N327" s="764">
        <f t="shared" si="54"/>
        <v>4.5218579234972678</v>
      </c>
      <c r="O327" s="923">
        <f t="shared" si="55"/>
        <v>0.12561421705119535</v>
      </c>
      <c r="P327" s="619">
        <f t="shared" si="57"/>
        <v>22.321326125479196</v>
      </c>
      <c r="Q327" s="841" t="str">
        <f t="shared" si="56"/>
        <v>13s/2of32s/R4s/31s(N3,R1)</v>
      </c>
      <c r="R327" s="534"/>
      <c r="S327" s="537"/>
      <c r="T327" s="537"/>
      <c r="U327" s="537"/>
      <c r="V327" s="537"/>
      <c r="W327" s="537"/>
      <c r="X327" s="537"/>
      <c r="Y327" s="538"/>
      <c r="Z327" s="538"/>
      <c r="AA327" s="537"/>
      <c r="AB327" s="537"/>
      <c r="AC327" s="537"/>
      <c r="AD327" s="537"/>
      <c r="AE327" s="537"/>
      <c r="AF327" s="537"/>
      <c r="AG327" s="537"/>
      <c r="AH327" s="537"/>
      <c r="AI327" s="537"/>
    </row>
    <row r="328" spans="2:35" ht="15.75">
      <c r="B328" s="869">
        <v>327</v>
      </c>
      <c r="C328" s="828" t="s">
        <v>236</v>
      </c>
      <c r="D328" s="869"/>
      <c r="E328" s="846" t="s">
        <v>106</v>
      </c>
      <c r="F328" s="476" t="s">
        <v>307</v>
      </c>
      <c r="G328" s="477">
        <v>7.2</v>
      </c>
      <c r="H328" s="477">
        <v>9</v>
      </c>
      <c r="I328" s="609">
        <v>21</v>
      </c>
      <c r="J328" s="610">
        <v>76.400000000000006</v>
      </c>
      <c r="K328" s="611">
        <f t="shared" si="52"/>
        <v>0.27486910994764396</v>
      </c>
      <c r="L328" s="700">
        <f t="shared" si="53"/>
        <v>61.535260525978117</v>
      </c>
      <c r="M328" s="768">
        <v>37.1</v>
      </c>
      <c r="N328" s="765">
        <f t="shared" si="54"/>
        <v>3.9027777777777777</v>
      </c>
      <c r="O328" s="917">
        <f t="shared" si="55"/>
        <v>0.81355358723353977</v>
      </c>
      <c r="P328" s="614">
        <f t="shared" si="57"/>
        <v>23.400000000000002</v>
      </c>
      <c r="Q328" s="847" t="str">
        <f t="shared" si="56"/>
        <v>13s/2of32s/R4s/31s/6x(N6,R1/N3,R2)</v>
      </c>
      <c r="R328" s="534"/>
      <c r="S328" s="537"/>
      <c r="T328" s="537"/>
      <c r="U328" s="537"/>
      <c r="V328" s="537"/>
      <c r="W328" s="537"/>
      <c r="X328" s="537"/>
      <c r="Y328" s="538"/>
      <c r="Z328" s="538"/>
      <c r="AA328" s="537"/>
      <c r="AB328" s="537"/>
      <c r="AC328" s="537"/>
      <c r="AD328" s="537"/>
      <c r="AE328" s="537"/>
      <c r="AF328" s="537"/>
      <c r="AG328" s="537"/>
      <c r="AH328" s="537"/>
      <c r="AI328" s="537"/>
    </row>
    <row r="329" spans="2:35" ht="15.75">
      <c r="B329" s="880">
        <v>328</v>
      </c>
      <c r="C329" s="820" t="s">
        <v>236</v>
      </c>
      <c r="D329" s="880" t="s">
        <v>107</v>
      </c>
      <c r="E329" s="837" t="s">
        <v>104</v>
      </c>
      <c r="F329" s="476" t="s">
        <v>305</v>
      </c>
      <c r="G329" s="477">
        <v>7.72</v>
      </c>
      <c r="H329" s="477">
        <v>6</v>
      </c>
      <c r="I329" s="603">
        <v>21</v>
      </c>
      <c r="J329" s="604">
        <v>76.400000000000006</v>
      </c>
      <c r="K329" s="605">
        <f t="shared" si="52"/>
        <v>0.27486910994764396</v>
      </c>
      <c r="L329" s="697">
        <f t="shared" si="53"/>
        <v>62.017720265098426</v>
      </c>
      <c r="M329" s="766">
        <v>37.1</v>
      </c>
      <c r="N329" s="763">
        <f t="shared" si="54"/>
        <v>4.028497409326425</v>
      </c>
      <c r="O329" s="916">
        <f t="shared" si="55"/>
        <v>0.57275965924590277</v>
      </c>
      <c r="P329" s="608">
        <f t="shared" si="57"/>
        <v>23.924581501041978</v>
      </c>
      <c r="Q329" s="853" t="str">
        <f t="shared" si="56"/>
        <v>13s/2of32s/R4s/31s(N3,R1)</v>
      </c>
      <c r="R329" s="534"/>
      <c r="S329" s="537"/>
      <c r="T329" s="537"/>
      <c r="U329" s="537"/>
      <c r="V329" s="537"/>
      <c r="W329" s="537"/>
      <c r="X329" s="537"/>
      <c r="Y329" s="534"/>
      <c r="Z329" s="534"/>
      <c r="AB329" s="537"/>
      <c r="AC329" s="537"/>
      <c r="AD329" s="537"/>
      <c r="AE329" s="537"/>
      <c r="AF329" s="537"/>
      <c r="AG329" s="537"/>
      <c r="AH329" s="537"/>
      <c r="AI329" s="537"/>
    </row>
    <row r="330" spans="2:35" ht="15.75">
      <c r="B330" s="868">
        <v>329</v>
      </c>
      <c r="C330" s="885" t="s">
        <v>236</v>
      </c>
      <c r="D330" s="868"/>
      <c r="E330" s="843" t="s">
        <v>105</v>
      </c>
      <c r="F330" s="476" t="s">
        <v>305</v>
      </c>
      <c r="G330" s="477">
        <v>6.82</v>
      </c>
      <c r="H330" s="477">
        <v>5</v>
      </c>
      <c r="I330" s="615">
        <v>21</v>
      </c>
      <c r="J330" s="616">
        <v>76.400000000000006</v>
      </c>
      <c r="K330" s="618">
        <f t="shared" si="52"/>
        <v>0.27486910994764396</v>
      </c>
      <c r="L330" s="712">
        <f t="shared" si="53"/>
        <v>61.201758730284865</v>
      </c>
      <c r="M330" s="767">
        <v>37.1</v>
      </c>
      <c r="N330" s="764">
        <f t="shared" si="54"/>
        <v>4.7067448680351909</v>
      </c>
      <c r="O330" s="923">
        <f t="shared" si="55"/>
        <v>6.7122999163249375E-2</v>
      </c>
      <c r="P330" s="619">
        <f t="shared" si="57"/>
        <v>21.062089165132694</v>
      </c>
      <c r="Q330" s="841" t="str">
        <f t="shared" si="56"/>
        <v>13s/2of32s/R4s/31s(N3,R1)</v>
      </c>
      <c r="R330" s="534"/>
      <c r="S330" s="537"/>
      <c r="T330" s="537"/>
      <c r="U330" s="537"/>
      <c r="V330" s="537"/>
      <c r="W330" s="537"/>
      <c r="X330" s="537"/>
      <c r="Y330" s="534"/>
      <c r="Z330" s="534"/>
      <c r="AB330" s="537"/>
      <c r="AC330" s="537"/>
      <c r="AD330" s="537"/>
      <c r="AE330" s="537"/>
      <c r="AF330" s="537"/>
      <c r="AG330" s="537"/>
      <c r="AH330" s="537"/>
      <c r="AI330" s="537"/>
    </row>
    <row r="331" spans="2:35" ht="15.75">
      <c r="B331" s="869">
        <v>330</v>
      </c>
      <c r="C331" s="828" t="s">
        <v>236</v>
      </c>
      <c r="D331" s="869"/>
      <c r="E331" s="846" t="s">
        <v>106</v>
      </c>
      <c r="F331" s="476" t="s">
        <v>305</v>
      </c>
      <c r="G331" s="477">
        <v>6.69</v>
      </c>
      <c r="H331" s="477">
        <v>9</v>
      </c>
      <c r="I331" s="609">
        <v>21</v>
      </c>
      <c r="J331" s="610">
        <v>76.400000000000006</v>
      </c>
      <c r="K331" s="611">
        <f t="shared" si="52"/>
        <v>0.27486910994764396</v>
      </c>
      <c r="L331" s="700">
        <f t="shared" si="53"/>
        <v>61.091417298340687</v>
      </c>
      <c r="M331" s="768">
        <v>37.1</v>
      </c>
      <c r="N331" s="765">
        <f t="shared" si="54"/>
        <v>4.2002989536621822</v>
      </c>
      <c r="O331" s="917">
        <f t="shared" si="55"/>
        <v>0.34638596834494217</v>
      </c>
      <c r="P331" s="614">
        <f t="shared" si="57"/>
        <v>21.995565462156229</v>
      </c>
      <c r="Q331" s="847" t="str">
        <f t="shared" si="56"/>
        <v>13s/2of32s/R4s/31s(N3,R1)</v>
      </c>
      <c r="R331" s="534"/>
      <c r="S331" s="537"/>
      <c r="T331" s="537"/>
      <c r="U331" s="537"/>
      <c r="V331" s="537"/>
      <c r="W331" s="537"/>
      <c r="X331" s="537"/>
      <c r="Y331" s="534"/>
      <c r="Z331" s="534"/>
      <c r="AB331" s="537"/>
      <c r="AC331" s="537"/>
      <c r="AD331" s="537"/>
      <c r="AE331" s="537"/>
      <c r="AF331" s="537"/>
      <c r="AG331" s="537"/>
      <c r="AH331" s="537"/>
      <c r="AI331" s="537"/>
    </row>
    <row r="332" spans="2:35" ht="15.75">
      <c r="B332" s="880">
        <v>331</v>
      </c>
      <c r="C332" s="820" t="s">
        <v>237</v>
      </c>
      <c r="D332" s="880" t="s">
        <v>103</v>
      </c>
      <c r="E332" s="837" t="s">
        <v>104</v>
      </c>
      <c r="F332" s="478" t="s">
        <v>305</v>
      </c>
      <c r="G332" s="479">
        <v>6.91</v>
      </c>
      <c r="H332" s="479">
        <v>4</v>
      </c>
      <c r="I332" s="603">
        <v>28</v>
      </c>
      <c r="J332" s="604">
        <v>54.8</v>
      </c>
      <c r="K332" s="605">
        <f t="shared" si="52"/>
        <v>0.51094890510948909</v>
      </c>
      <c r="L332" s="697">
        <f t="shared" si="53"/>
        <v>79.940521651537907</v>
      </c>
      <c r="M332" s="766">
        <v>38.5</v>
      </c>
      <c r="N332" s="763">
        <f t="shared" si="54"/>
        <v>4.9927641099855284</v>
      </c>
      <c r="O332" s="916">
        <f t="shared" si="55"/>
        <v>2.3902429920874546E-2</v>
      </c>
      <c r="P332" s="608">
        <f t="shared" si="57"/>
        <v>21.112387359083765</v>
      </c>
      <c r="Q332" s="853" t="str">
        <f t="shared" si="56"/>
        <v>13s/2of32s/R4s/31s(N3,R1)</v>
      </c>
      <c r="R332" s="534"/>
      <c r="S332" s="537"/>
      <c r="T332" s="537"/>
      <c r="U332" s="537"/>
      <c r="V332" s="537"/>
      <c r="W332" s="537"/>
      <c r="X332" s="537"/>
      <c r="Y332" s="534"/>
      <c r="Z332" s="534"/>
      <c r="AB332" s="537"/>
      <c r="AC332" s="537"/>
      <c r="AD332" s="537"/>
      <c r="AE332" s="537"/>
      <c r="AF332" s="537"/>
      <c r="AG332" s="537"/>
      <c r="AH332" s="537"/>
      <c r="AI332" s="537"/>
    </row>
    <row r="333" spans="2:35" ht="15.75">
      <c r="B333" s="868">
        <v>332</v>
      </c>
      <c r="C333" s="885" t="s">
        <v>237</v>
      </c>
      <c r="D333" s="868"/>
      <c r="E333" s="843" t="s">
        <v>105</v>
      </c>
      <c r="F333" s="478" t="s">
        <v>306</v>
      </c>
      <c r="G333" s="479">
        <v>7.54</v>
      </c>
      <c r="H333" s="479">
        <v>8</v>
      </c>
      <c r="I333" s="615">
        <v>28</v>
      </c>
      <c r="J333" s="616">
        <v>54.8</v>
      </c>
      <c r="K333" s="618">
        <f t="shared" si="52"/>
        <v>0.51094890510948909</v>
      </c>
      <c r="L333" s="712">
        <f t="shared" si="53"/>
        <v>80.376806437678269</v>
      </c>
      <c r="M333" s="767">
        <v>38.5</v>
      </c>
      <c r="N333" s="764">
        <f t="shared" si="54"/>
        <v>4.0450928381962861</v>
      </c>
      <c r="O333" s="923">
        <f t="shared" si="55"/>
        <v>0.54624344082867538</v>
      </c>
      <c r="P333" s="619">
        <f t="shared" si="57"/>
        <v>23.993007314632319</v>
      </c>
      <c r="Q333" s="841" t="str">
        <f t="shared" si="56"/>
        <v>13s/2of32s/R4s/31s(N3,R1)</v>
      </c>
      <c r="R333" s="534"/>
      <c r="S333" s="537"/>
      <c r="T333" s="537"/>
      <c r="U333" s="537"/>
      <c r="V333" s="537"/>
      <c r="W333" s="537"/>
      <c r="X333" s="537"/>
      <c r="Y333" s="534"/>
      <c r="Z333" s="534"/>
      <c r="AB333" s="537"/>
      <c r="AC333" s="537"/>
      <c r="AD333" s="537"/>
      <c r="AE333" s="537"/>
      <c r="AF333" s="537"/>
      <c r="AG333" s="537"/>
      <c r="AH333" s="537"/>
      <c r="AI333" s="537"/>
    </row>
    <row r="334" spans="2:35" ht="15.75">
      <c r="B334" s="869">
        <v>333</v>
      </c>
      <c r="C334" s="828" t="s">
        <v>237</v>
      </c>
      <c r="D334" s="869"/>
      <c r="E334" s="846" t="s">
        <v>106</v>
      </c>
      <c r="F334" s="478" t="s">
        <v>307</v>
      </c>
      <c r="G334" s="479">
        <v>8.7799999999999994</v>
      </c>
      <c r="H334" s="479">
        <v>10</v>
      </c>
      <c r="I334" s="609">
        <v>28</v>
      </c>
      <c r="J334" s="610">
        <v>54.8</v>
      </c>
      <c r="K334" s="611">
        <f t="shared" si="52"/>
        <v>0.51094890510948909</v>
      </c>
      <c r="L334" s="700">
        <f t="shared" si="53"/>
        <v>81.338271403319112</v>
      </c>
      <c r="M334" s="768">
        <v>38.5</v>
      </c>
      <c r="N334" s="765">
        <f t="shared" si="54"/>
        <v>3.2460136674259683</v>
      </c>
      <c r="O334" s="917">
        <f t="shared" si="55"/>
        <v>4.0404288471304399</v>
      </c>
      <c r="P334" s="614">
        <f t="shared" si="57"/>
        <v>28.174378431475642</v>
      </c>
      <c r="Q334" s="847" t="str">
        <f t="shared" si="56"/>
        <v>13s/2of32s/R4s/31s/6x(N6,R1/N3,R2)</v>
      </c>
      <c r="R334" s="534"/>
      <c r="S334" s="537"/>
      <c r="T334" s="537"/>
      <c r="U334" s="537"/>
      <c r="V334" s="537"/>
      <c r="W334" s="537"/>
      <c r="X334" s="537"/>
      <c r="Y334" s="534"/>
      <c r="Z334" s="534"/>
      <c r="AB334" s="537"/>
      <c r="AC334" s="537"/>
      <c r="AD334" s="537"/>
      <c r="AE334" s="537"/>
      <c r="AF334" s="537"/>
      <c r="AG334" s="537"/>
      <c r="AH334" s="537"/>
      <c r="AI334" s="537"/>
    </row>
    <row r="335" spans="2:35" ht="15.75">
      <c r="B335" s="880">
        <v>334</v>
      </c>
      <c r="C335" s="885" t="s">
        <v>237</v>
      </c>
      <c r="D335" s="880" t="s">
        <v>107</v>
      </c>
      <c r="E335" s="837" t="s">
        <v>104</v>
      </c>
      <c r="F335" s="478" t="s">
        <v>305</v>
      </c>
      <c r="G335" s="479">
        <v>7.1</v>
      </c>
      <c r="H335" s="479">
        <v>3</v>
      </c>
      <c r="I335" s="603">
        <v>28</v>
      </c>
      <c r="J335" s="604">
        <v>54.8</v>
      </c>
      <c r="K335" s="605">
        <f t="shared" si="52"/>
        <v>0.51094890510948909</v>
      </c>
      <c r="L335" s="697">
        <f t="shared" si="53"/>
        <v>80.068339011122248</v>
      </c>
      <c r="M335" s="766">
        <v>38.5</v>
      </c>
      <c r="N335" s="763">
        <f t="shared" si="54"/>
        <v>5</v>
      </c>
      <c r="O335" s="916">
        <f t="shared" si="55"/>
        <v>2.3262907903420782E-2</v>
      </c>
      <c r="P335" s="608">
        <f t="shared" si="57"/>
        <v>21.510230124292022</v>
      </c>
      <c r="Q335" s="853" t="str">
        <f t="shared" si="56"/>
        <v>13s/2of32s/R4s(N3,R1)</v>
      </c>
      <c r="R335" s="534"/>
      <c r="S335" s="537"/>
      <c r="T335" s="537"/>
      <c r="U335" s="537"/>
      <c r="V335" s="537"/>
      <c r="W335" s="537"/>
      <c r="X335" s="537"/>
      <c r="Y335" s="534"/>
      <c r="Z335" s="534"/>
      <c r="AB335" s="537"/>
      <c r="AC335" s="537"/>
      <c r="AD335" s="537"/>
      <c r="AE335" s="537"/>
      <c r="AF335" s="537"/>
      <c r="AG335" s="537"/>
      <c r="AH335" s="537"/>
      <c r="AI335" s="537"/>
    </row>
    <row r="336" spans="2:35" ht="15.75">
      <c r="B336" s="868">
        <v>335</v>
      </c>
      <c r="C336" s="885" t="s">
        <v>237</v>
      </c>
      <c r="D336" s="868"/>
      <c r="E336" s="843" t="s">
        <v>105</v>
      </c>
      <c r="F336" s="478" t="s">
        <v>305</v>
      </c>
      <c r="G336" s="479">
        <v>6.64</v>
      </c>
      <c r="H336" s="479">
        <v>6</v>
      </c>
      <c r="I336" s="615">
        <v>28</v>
      </c>
      <c r="J336" s="616">
        <v>54.8</v>
      </c>
      <c r="K336" s="618">
        <f t="shared" si="52"/>
        <v>0.51094890510948909</v>
      </c>
      <c r="L336" s="712">
        <f t="shared" si="53"/>
        <v>79.764516012572912</v>
      </c>
      <c r="M336" s="767">
        <v>38.5</v>
      </c>
      <c r="N336" s="764">
        <f t="shared" si="54"/>
        <v>4.8945783132530121</v>
      </c>
      <c r="O336" s="923">
        <f t="shared" si="55"/>
        <v>3.4367189411477206E-2</v>
      </c>
      <c r="P336" s="619">
        <f t="shared" si="57"/>
        <v>20.803999615458562</v>
      </c>
      <c r="Q336" s="841" t="str">
        <f t="shared" si="56"/>
        <v>13s/2of32s/R4s/31s(N3,R1)</v>
      </c>
      <c r="R336" s="534"/>
      <c r="S336" s="537"/>
      <c r="T336" s="537"/>
      <c r="U336" s="537"/>
      <c r="V336" s="537"/>
      <c r="W336" s="537"/>
      <c r="X336" s="537"/>
      <c r="Y336" s="534"/>
      <c r="Z336" s="534"/>
      <c r="AB336" s="537"/>
      <c r="AC336" s="537"/>
      <c r="AD336" s="537"/>
      <c r="AE336" s="537"/>
      <c r="AF336" s="537"/>
      <c r="AG336" s="537"/>
      <c r="AH336" s="537"/>
      <c r="AI336" s="537"/>
    </row>
    <row r="337" spans="2:35" ht="15.75">
      <c r="B337" s="869">
        <v>336</v>
      </c>
      <c r="C337" s="828" t="s">
        <v>237</v>
      </c>
      <c r="D337" s="869"/>
      <c r="E337" s="846" t="s">
        <v>106</v>
      </c>
      <c r="F337" s="478" t="s">
        <v>305</v>
      </c>
      <c r="G337" s="479">
        <v>7.77</v>
      </c>
      <c r="H337" s="479">
        <v>8</v>
      </c>
      <c r="I337" s="609">
        <v>28</v>
      </c>
      <c r="J337" s="610">
        <v>54.8</v>
      </c>
      <c r="K337" s="611">
        <f t="shared" si="52"/>
        <v>0.51094890510948909</v>
      </c>
      <c r="L337" s="700">
        <f t="shared" si="53"/>
        <v>80.544930723665047</v>
      </c>
      <c r="M337" s="768">
        <v>38.5</v>
      </c>
      <c r="N337" s="765">
        <f t="shared" si="54"/>
        <v>3.9253539253539254</v>
      </c>
      <c r="O337" s="917">
        <f t="shared" si="55"/>
        <v>0.76467344929016523</v>
      </c>
      <c r="P337" s="614">
        <f t="shared" si="57"/>
        <v>24.64459575647367</v>
      </c>
      <c r="Q337" s="847" t="str">
        <f t="shared" si="56"/>
        <v>13s/2of32s/R4s/31s/6x(N6,R1/N3,R2)</v>
      </c>
      <c r="R337" s="534"/>
      <c r="S337" s="537"/>
      <c r="T337" s="537"/>
      <c r="U337" s="537"/>
      <c r="V337" s="537"/>
      <c r="W337" s="537"/>
      <c r="X337" s="537"/>
      <c r="Y337" s="534"/>
      <c r="Z337" s="534"/>
      <c r="AB337" s="537"/>
      <c r="AC337" s="537"/>
      <c r="AD337" s="537"/>
      <c r="AE337" s="537"/>
      <c r="AF337" s="537"/>
      <c r="AG337" s="537"/>
      <c r="AH337" s="537"/>
      <c r="AI337" s="537"/>
    </row>
    <row r="338" spans="2:35" ht="15.75">
      <c r="B338" s="880">
        <v>337</v>
      </c>
      <c r="C338" s="885" t="s">
        <v>238</v>
      </c>
      <c r="D338" s="868" t="s">
        <v>103</v>
      </c>
      <c r="E338" s="843" t="s">
        <v>104</v>
      </c>
      <c r="F338" s="478" t="s">
        <v>305</v>
      </c>
      <c r="G338" s="479">
        <v>7.33</v>
      </c>
      <c r="H338" s="479">
        <v>16</v>
      </c>
      <c r="I338" s="615">
        <v>9.1</v>
      </c>
      <c r="J338" s="616">
        <v>21.9</v>
      </c>
      <c r="K338" s="618">
        <f t="shared" si="52"/>
        <v>0.41552511415525117</v>
      </c>
      <c r="L338" s="712">
        <f t="shared" si="53"/>
        <v>32.389128986127432</v>
      </c>
      <c r="M338" s="758">
        <v>25</v>
      </c>
      <c r="N338" s="764">
        <f t="shared" si="54"/>
        <v>1.2278308321964528</v>
      </c>
      <c r="O338" s="916">
        <f t="shared" si="55"/>
        <v>60.72540261086796</v>
      </c>
      <c r="P338" s="619">
        <f t="shared" si="57"/>
        <v>27.19485429267824</v>
      </c>
      <c r="Q338" s="841" t="str">
        <f t="shared" si="56"/>
        <v>Unaceptable</v>
      </c>
      <c r="R338" s="534"/>
      <c r="S338" s="537"/>
      <c r="T338" s="537"/>
      <c r="U338" s="537"/>
      <c r="V338" s="537"/>
      <c r="W338" s="537"/>
      <c r="X338" s="537"/>
      <c r="Y338" s="534"/>
      <c r="Z338" s="534"/>
      <c r="AB338" s="537"/>
      <c r="AC338" s="537"/>
      <c r="AD338" s="537"/>
      <c r="AE338" s="537"/>
      <c r="AF338" s="537"/>
      <c r="AG338" s="537"/>
      <c r="AH338" s="537"/>
      <c r="AI338" s="537"/>
    </row>
    <row r="339" spans="2:35" ht="15.75">
      <c r="B339" s="868">
        <v>338</v>
      </c>
      <c r="C339" s="885" t="s">
        <v>238</v>
      </c>
      <c r="D339" s="868"/>
      <c r="E339" s="843" t="s">
        <v>105</v>
      </c>
      <c r="F339" s="478" t="s">
        <v>305</v>
      </c>
      <c r="G339" s="479">
        <v>3.03</v>
      </c>
      <c r="H339" s="479">
        <v>4</v>
      </c>
      <c r="I339" s="615">
        <v>9.1</v>
      </c>
      <c r="J339" s="616">
        <v>21.9</v>
      </c>
      <c r="K339" s="618">
        <f t="shared" si="52"/>
        <v>0.41552511415525117</v>
      </c>
      <c r="L339" s="712">
        <f t="shared" si="53"/>
        <v>26.58541861396958</v>
      </c>
      <c r="M339" s="758">
        <v>25</v>
      </c>
      <c r="N339" s="764">
        <f t="shared" si="54"/>
        <v>6.9306930693069315</v>
      </c>
      <c r="O339" s="923">
        <f t="shared" si="55"/>
        <v>2.8067805302178783E-6</v>
      </c>
      <c r="P339" s="619">
        <f t="shared" si="57"/>
        <v>9.9311681085358732</v>
      </c>
      <c r="Q339" s="841" t="str">
        <f t="shared" si="56"/>
        <v>13s(N3,R1)</v>
      </c>
      <c r="R339" s="534"/>
      <c r="S339" s="537"/>
      <c r="T339" s="537"/>
      <c r="U339" s="537"/>
      <c r="V339" s="537"/>
      <c r="W339" s="537"/>
      <c r="X339" s="537"/>
      <c r="Y339" s="534"/>
      <c r="Z339" s="534"/>
      <c r="AB339" s="537"/>
      <c r="AC339" s="537"/>
      <c r="AD339" s="537"/>
      <c r="AE339" s="537"/>
      <c r="AF339" s="537"/>
      <c r="AG339" s="537"/>
      <c r="AH339" s="537"/>
      <c r="AI339" s="537"/>
    </row>
    <row r="340" spans="2:35" ht="15.75">
      <c r="B340" s="869">
        <v>339</v>
      </c>
      <c r="C340" s="828" t="s">
        <v>238</v>
      </c>
      <c r="D340" s="869"/>
      <c r="E340" s="846" t="s">
        <v>106</v>
      </c>
      <c r="F340" s="478" t="s">
        <v>305</v>
      </c>
      <c r="G340" s="479">
        <v>3.02</v>
      </c>
      <c r="H340" s="479">
        <v>5</v>
      </c>
      <c r="I340" s="609">
        <v>9.1</v>
      </c>
      <c r="J340" s="610">
        <v>21.9</v>
      </c>
      <c r="K340" s="611">
        <f t="shared" si="52"/>
        <v>0.41552511415525117</v>
      </c>
      <c r="L340" s="700">
        <f t="shared" si="53"/>
        <v>26.576674910153827</v>
      </c>
      <c r="M340" s="757">
        <v>25</v>
      </c>
      <c r="N340" s="765">
        <f t="shared" si="54"/>
        <v>6.6225165562913908</v>
      </c>
      <c r="O340" s="917">
        <f t="shared" si="55"/>
        <v>1.5074230730327542E-5</v>
      </c>
      <c r="P340" s="614">
        <f t="shared" si="57"/>
        <v>10.348120602312287</v>
      </c>
      <c r="Q340" s="847" t="str">
        <f t="shared" si="56"/>
        <v>13s(N3,R1)</v>
      </c>
      <c r="R340" s="534"/>
      <c r="S340" s="537"/>
      <c r="T340" s="537"/>
      <c r="U340" s="537"/>
      <c r="V340" s="537"/>
      <c r="W340" s="537"/>
      <c r="X340" s="537"/>
      <c r="Y340" s="534"/>
      <c r="Z340" s="534"/>
      <c r="AB340" s="537"/>
      <c r="AC340" s="537"/>
      <c r="AD340" s="537"/>
      <c r="AE340" s="537"/>
      <c r="AF340" s="537"/>
      <c r="AG340" s="537"/>
      <c r="AH340" s="537"/>
      <c r="AI340" s="537"/>
    </row>
    <row r="341" spans="2:35" ht="15.75">
      <c r="B341" s="880">
        <v>340</v>
      </c>
      <c r="C341" s="820" t="s">
        <v>238</v>
      </c>
      <c r="D341" s="880" t="s">
        <v>107</v>
      </c>
      <c r="E341" s="837" t="s">
        <v>104</v>
      </c>
      <c r="F341" s="476" t="s">
        <v>305</v>
      </c>
      <c r="G341" s="477">
        <v>8.5299999999999994</v>
      </c>
      <c r="H341" s="477">
        <v>11</v>
      </c>
      <c r="I341" s="603">
        <v>9.1</v>
      </c>
      <c r="J341" s="604">
        <v>21.9</v>
      </c>
      <c r="K341" s="605">
        <f t="shared" si="52"/>
        <v>0.41552511415525117</v>
      </c>
      <c r="L341" s="697">
        <f t="shared" si="53"/>
        <v>34.572855521058713</v>
      </c>
      <c r="M341" s="756">
        <v>25</v>
      </c>
      <c r="N341" s="763">
        <f t="shared" si="54"/>
        <v>1.6412661195779603</v>
      </c>
      <c r="O341" s="916">
        <f t="shared" si="55"/>
        <v>44.382985691209711</v>
      </c>
      <c r="P341" s="608">
        <f t="shared" si="57"/>
        <v>27.854049974824125</v>
      </c>
      <c r="Q341" s="853" t="str">
        <f>IF(N341&gt;=6,"13s(N3,R1)",(IF(N341&gt;=6,"13s(N3,R1)",IF(N341&gt;=5,"13s/2of32s/R4s(N3,R1)",IF(N341&gt;=4,"13s/2of32s/R4s/31s(N3,R1)",IF(N341&gt;=3,"13s/2of32s/R4s/31s/6x(N6,R1/N3,R2)",IF(N341&gt;=2,"13s/2of32s/R4s/31s/12x(N6,R2)","Unaceptable")))))))</f>
        <v>Unaceptable</v>
      </c>
      <c r="R341" s="534"/>
      <c r="S341" s="537"/>
      <c r="T341" s="537"/>
      <c r="U341" s="537"/>
      <c r="V341" s="537"/>
      <c r="W341" s="537"/>
      <c r="X341" s="537"/>
      <c r="Y341" s="534"/>
      <c r="Z341" s="534"/>
      <c r="AB341" s="537"/>
      <c r="AC341" s="537"/>
      <c r="AD341" s="537"/>
      <c r="AE341" s="537"/>
      <c r="AF341" s="537"/>
      <c r="AG341" s="537"/>
      <c r="AH341" s="537"/>
      <c r="AI341" s="537"/>
    </row>
    <row r="342" spans="2:35" ht="15.75">
      <c r="B342" s="868">
        <v>341</v>
      </c>
      <c r="C342" s="885" t="s">
        <v>238</v>
      </c>
      <c r="D342" s="868"/>
      <c r="E342" s="843" t="s">
        <v>105</v>
      </c>
      <c r="F342" s="476" t="s">
        <v>306</v>
      </c>
      <c r="G342" s="477">
        <v>3.73</v>
      </c>
      <c r="H342" s="477">
        <v>2</v>
      </c>
      <c r="I342" s="615">
        <v>9.1</v>
      </c>
      <c r="J342" s="616">
        <v>21.9</v>
      </c>
      <c r="K342" s="618">
        <f t="shared" si="52"/>
        <v>0.41552511415525117</v>
      </c>
      <c r="L342" s="712">
        <f t="shared" si="53"/>
        <v>27.260619678943467</v>
      </c>
      <c r="M342" s="758">
        <v>25</v>
      </c>
      <c r="N342" s="764">
        <f t="shared" si="54"/>
        <v>6.1662198391420908</v>
      </c>
      <c r="O342" s="923">
        <f t="shared" si="55"/>
        <v>1.533957316501855E-4</v>
      </c>
      <c r="P342" s="619">
        <f t="shared" si="57"/>
        <v>11.36732598283343</v>
      </c>
      <c r="Q342" s="841" t="str">
        <f t="shared" si="56"/>
        <v>13s(N3,R1)</v>
      </c>
      <c r="R342" s="534"/>
      <c r="S342" s="537"/>
      <c r="T342" s="537"/>
      <c r="U342" s="537"/>
      <c r="V342" s="537"/>
      <c r="W342" s="537"/>
      <c r="X342" s="537"/>
      <c r="Y342" s="534"/>
      <c r="Z342" s="534"/>
      <c r="AB342" s="537"/>
      <c r="AC342" s="537"/>
      <c r="AD342" s="537"/>
      <c r="AE342" s="537"/>
      <c r="AF342" s="537"/>
      <c r="AG342" s="537"/>
      <c r="AH342" s="537"/>
      <c r="AI342" s="537"/>
    </row>
    <row r="343" spans="2:35" ht="15.75">
      <c r="B343" s="869">
        <v>342</v>
      </c>
      <c r="C343" s="828" t="s">
        <v>238</v>
      </c>
      <c r="D343" s="869"/>
      <c r="E343" s="846" t="s">
        <v>106</v>
      </c>
      <c r="F343" s="476" t="s">
        <v>307</v>
      </c>
      <c r="G343" s="477">
        <v>3.11</v>
      </c>
      <c r="H343" s="477">
        <v>4</v>
      </c>
      <c r="I343" s="609">
        <v>9.1</v>
      </c>
      <c r="J343" s="610">
        <v>21.9</v>
      </c>
      <c r="K343" s="611">
        <f t="shared" si="52"/>
        <v>0.41552511415525117</v>
      </c>
      <c r="L343" s="700">
        <f t="shared" si="53"/>
        <v>26.656302645340745</v>
      </c>
      <c r="M343" s="757">
        <v>25</v>
      </c>
      <c r="N343" s="765">
        <f t="shared" si="54"/>
        <v>6.752411575562701</v>
      </c>
      <c r="O343" s="917">
        <f t="shared" si="55"/>
        <v>7.5060270221527503E-6</v>
      </c>
      <c r="P343" s="614">
        <f t="shared" si="57"/>
        <v>10.151300409307174</v>
      </c>
      <c r="Q343" s="847" t="str">
        <f t="shared" si="56"/>
        <v>13s(N3,R1)</v>
      </c>
      <c r="R343" s="534"/>
      <c r="S343" s="537"/>
      <c r="T343" s="537"/>
      <c r="U343" s="537"/>
      <c r="V343" s="537"/>
      <c r="W343" s="537"/>
      <c r="X343" s="537"/>
      <c r="Y343" s="534"/>
      <c r="Z343" s="534"/>
      <c r="AB343" s="537"/>
      <c r="AC343" s="537"/>
      <c r="AD343" s="537"/>
      <c r="AE343" s="537"/>
      <c r="AF343" s="537"/>
      <c r="AG343" s="537"/>
      <c r="AH343" s="537"/>
      <c r="AI343" s="537"/>
    </row>
    <row r="344" spans="2:35" ht="11.1" customHeight="1">
      <c r="R344" s="534"/>
      <c r="S344" s="537"/>
      <c r="T344" s="537"/>
      <c r="U344" s="537"/>
      <c r="V344" s="537"/>
      <c r="W344" s="537"/>
      <c r="X344" s="537"/>
      <c r="Y344" s="534"/>
      <c r="Z344" s="534"/>
      <c r="AB344" s="537"/>
      <c r="AC344" s="537"/>
      <c r="AD344" s="537"/>
      <c r="AE344" s="537"/>
      <c r="AF344" s="537"/>
      <c r="AG344" s="537"/>
      <c r="AH344" s="537"/>
      <c r="AI344" s="537"/>
    </row>
    <row r="345" spans="2:35" ht="15.75">
      <c r="C345" s="977" t="s">
        <v>258</v>
      </c>
      <c r="D345" s="978"/>
      <c r="E345" s="978"/>
      <c r="F345" s="978"/>
      <c r="G345" s="978"/>
      <c r="H345" s="978"/>
      <c r="I345" s="979"/>
      <c r="R345" s="538"/>
      <c r="S345" s="537"/>
      <c r="T345" s="537"/>
      <c r="U345" s="537"/>
      <c r="V345" s="537"/>
      <c r="W345" s="537"/>
      <c r="X345" s="537"/>
      <c r="Y345" s="534"/>
      <c r="Z345" s="534"/>
      <c r="AB345" s="537"/>
      <c r="AC345" s="537"/>
      <c r="AD345" s="537"/>
      <c r="AE345" s="537"/>
      <c r="AF345" s="537"/>
      <c r="AG345" s="537"/>
      <c r="AH345" s="537"/>
      <c r="AI345" s="537"/>
    </row>
    <row r="346" spans="2:35" ht="15.75">
      <c r="C346" s="539" t="s">
        <v>242</v>
      </c>
      <c r="D346" s="539" t="s">
        <v>250</v>
      </c>
      <c r="E346" s="539" t="s">
        <v>268</v>
      </c>
      <c r="F346" s="980" t="s">
        <v>243</v>
      </c>
      <c r="G346" s="981"/>
      <c r="H346" s="980" t="s">
        <v>244</v>
      </c>
      <c r="I346" s="982"/>
      <c r="R346" s="538"/>
      <c r="S346" s="537"/>
      <c r="T346" s="537"/>
      <c r="U346" s="537"/>
      <c r="V346" s="537"/>
      <c r="W346" s="537"/>
      <c r="X346" s="537"/>
      <c r="Y346" s="534"/>
      <c r="Z346" s="534"/>
      <c r="AB346" s="537"/>
      <c r="AC346" s="537"/>
      <c r="AD346" s="537"/>
      <c r="AE346" s="537"/>
      <c r="AF346" s="537"/>
      <c r="AG346" s="537"/>
      <c r="AH346" s="537"/>
      <c r="AI346" s="537"/>
    </row>
    <row r="347" spans="2:35" ht="15.75">
      <c r="C347" s="540" t="s">
        <v>245</v>
      </c>
      <c r="D347" s="543" t="s">
        <v>251</v>
      </c>
      <c r="E347" s="543" t="s">
        <v>269</v>
      </c>
      <c r="F347" s="983">
        <f>COUNTIF(N2:N343,"&gt;=6")</f>
        <v>139</v>
      </c>
      <c r="G347" s="984"/>
      <c r="H347" s="985">
        <f>(F347*100)/SUM(F347:F352)</f>
        <v>47.602739726027394</v>
      </c>
      <c r="I347" s="986"/>
      <c r="R347" s="538"/>
      <c r="S347" s="537"/>
      <c r="T347" s="537"/>
      <c r="U347" s="537"/>
      <c r="V347" s="537"/>
      <c r="W347" s="537"/>
      <c r="X347" s="537"/>
      <c r="Y347" s="534"/>
      <c r="Z347" s="534"/>
      <c r="AB347" s="537"/>
      <c r="AC347" s="537"/>
      <c r="AD347" s="537"/>
      <c r="AE347" s="537"/>
      <c r="AF347" s="537"/>
      <c r="AG347" s="537"/>
      <c r="AH347" s="537"/>
      <c r="AI347" s="537"/>
    </row>
    <row r="348" spans="2:35" ht="15.75">
      <c r="C348" s="550" t="s">
        <v>260</v>
      </c>
      <c r="D348" s="551" t="s">
        <v>252</v>
      </c>
      <c r="E348" s="908" t="s">
        <v>270</v>
      </c>
      <c r="F348" s="987">
        <f>COUNTIFS(N2:N343,"&lt;6",N2:N343,"&gt;=5")</f>
        <v>37</v>
      </c>
      <c r="G348" s="988"/>
      <c r="H348" s="989">
        <f>(F348*100)/SUM(F347:F352)</f>
        <v>12.671232876712329</v>
      </c>
      <c r="I348" s="990"/>
      <c r="R348" s="538"/>
      <c r="S348" s="537"/>
      <c r="T348" s="537"/>
      <c r="U348" s="537"/>
      <c r="V348" s="537"/>
      <c r="W348" s="537"/>
      <c r="X348" s="537"/>
      <c r="Y348" s="534"/>
      <c r="Z348" s="534"/>
      <c r="AB348" s="537"/>
      <c r="AC348" s="537"/>
      <c r="AD348" s="537"/>
      <c r="AE348" s="537"/>
      <c r="AF348" s="537"/>
      <c r="AG348" s="537"/>
      <c r="AH348" s="537"/>
      <c r="AI348" s="537"/>
    </row>
    <row r="349" spans="2:35" ht="15.75">
      <c r="C349" s="541" t="s">
        <v>261</v>
      </c>
      <c r="D349" s="532" t="s">
        <v>253</v>
      </c>
      <c r="E349" s="532" t="s">
        <v>313</v>
      </c>
      <c r="F349" s="991">
        <f>COUNTIFS(N2:N343,"&lt;5",N2:N343,"&gt;=4")</f>
        <v>43</v>
      </c>
      <c r="G349" s="992"/>
      <c r="H349" s="993">
        <f>(F349*100)/SUM(F347:F352)</f>
        <v>14.726027397260275</v>
      </c>
      <c r="I349" s="994"/>
      <c r="R349" s="538"/>
      <c r="S349" s="537"/>
      <c r="T349" s="537"/>
      <c r="U349" s="537"/>
      <c r="V349" s="537"/>
      <c r="W349" s="537"/>
      <c r="X349" s="537"/>
      <c r="Y349" s="534"/>
      <c r="Z349" s="534"/>
      <c r="AB349" s="537"/>
      <c r="AC349" s="537"/>
      <c r="AD349" s="537"/>
      <c r="AE349" s="537"/>
      <c r="AF349" s="537"/>
      <c r="AG349" s="537"/>
      <c r="AH349" s="537"/>
      <c r="AI349" s="537"/>
    </row>
    <row r="350" spans="2:35" ht="15.75">
      <c r="C350" s="544" t="s">
        <v>262</v>
      </c>
      <c r="D350" s="544" t="s">
        <v>256</v>
      </c>
      <c r="E350" s="544" t="s">
        <v>314</v>
      </c>
      <c r="F350" s="995">
        <f>COUNTIFS(N2:N343,"&lt;4",N2:N343,"&gt;=3")</f>
        <v>45</v>
      </c>
      <c r="G350" s="996"/>
      <c r="H350" s="997">
        <f>(F350*100)/SUM(F347:F352)</f>
        <v>15.41095890410959</v>
      </c>
      <c r="I350" s="998"/>
      <c r="R350" s="538"/>
      <c r="S350" s="537"/>
      <c r="T350" s="537"/>
      <c r="U350" s="537"/>
      <c r="V350" s="537"/>
      <c r="W350" s="537"/>
      <c r="X350" s="537"/>
      <c r="Y350" s="534"/>
      <c r="Z350" s="534"/>
      <c r="AB350" s="537"/>
      <c r="AC350" s="537"/>
      <c r="AD350" s="537"/>
      <c r="AE350" s="537"/>
      <c r="AF350" s="537"/>
      <c r="AG350" s="537"/>
      <c r="AH350" s="537"/>
      <c r="AI350" s="537"/>
    </row>
    <row r="351" spans="2:35" ht="15.75">
      <c r="C351" s="542" t="s">
        <v>263</v>
      </c>
      <c r="D351" s="542" t="s">
        <v>254</v>
      </c>
      <c r="E351" s="542" t="s">
        <v>315</v>
      </c>
      <c r="F351" s="999">
        <f>COUNTIFS(N2:N343,"&lt;3",N2:N343,"&gt;=2")</f>
        <v>19</v>
      </c>
      <c r="G351" s="1000"/>
      <c r="H351" s="1001">
        <f>(F351*100)/SUM(F347:F352)</f>
        <v>6.506849315068493</v>
      </c>
      <c r="I351" s="1002"/>
      <c r="R351" s="538"/>
      <c r="S351" s="537"/>
      <c r="T351" s="537"/>
      <c r="U351" s="537"/>
      <c r="V351" s="537"/>
      <c r="W351" s="537"/>
      <c r="X351" s="537"/>
      <c r="Y351" s="534"/>
      <c r="Z351" s="534"/>
      <c r="AB351" s="537"/>
      <c r="AC351" s="537"/>
      <c r="AD351" s="537"/>
      <c r="AE351" s="537"/>
      <c r="AF351" s="537"/>
      <c r="AG351" s="537"/>
      <c r="AH351" s="537"/>
      <c r="AI351" s="537"/>
    </row>
    <row r="352" spans="2:35" ht="15.75">
      <c r="C352" s="547" t="s">
        <v>271</v>
      </c>
      <c r="D352" s="547" t="s">
        <v>255</v>
      </c>
      <c r="E352" s="906" t="s">
        <v>316</v>
      </c>
      <c r="F352" s="1006">
        <f>COUNTIF(N3:N343,"&lt;2")</f>
        <v>9</v>
      </c>
      <c r="G352" s="1007"/>
      <c r="H352" s="1004">
        <f>(F352*100)/SUM(F347:F352)</f>
        <v>3.0821917808219177</v>
      </c>
      <c r="I352" s="1005"/>
      <c r="R352" s="538"/>
      <c r="S352" s="537"/>
      <c r="T352" s="537"/>
      <c r="U352" s="537"/>
      <c r="V352" s="537"/>
      <c r="W352" s="537"/>
      <c r="X352" s="537"/>
      <c r="Y352" s="534"/>
      <c r="Z352" s="534"/>
      <c r="AB352" s="537"/>
      <c r="AC352" s="537"/>
      <c r="AD352" s="537"/>
      <c r="AE352" s="537"/>
      <c r="AF352" s="537"/>
      <c r="AG352" s="537"/>
      <c r="AH352" s="537"/>
      <c r="AI352" s="537"/>
    </row>
    <row r="353" spans="2:35" ht="15.75">
      <c r="C353" s="941" t="s">
        <v>272</v>
      </c>
      <c r="D353" s="1008"/>
      <c r="E353" s="1008"/>
      <c r="F353" s="1008"/>
      <c r="G353" s="1008"/>
      <c r="H353" s="1008"/>
      <c r="I353" s="1008"/>
      <c r="R353" s="538"/>
      <c r="S353" s="537"/>
      <c r="T353" s="537"/>
      <c r="U353" s="537"/>
      <c r="V353" s="537"/>
      <c r="W353" s="537"/>
      <c r="X353" s="537"/>
      <c r="Y353" s="534"/>
      <c r="Z353" s="534"/>
      <c r="AB353" s="537"/>
      <c r="AC353" s="537"/>
      <c r="AD353" s="537"/>
      <c r="AE353" s="537"/>
      <c r="AF353" s="537"/>
      <c r="AG353" s="537"/>
      <c r="AH353" s="537"/>
      <c r="AI353" s="537"/>
    </row>
    <row r="354" spans="2:35" ht="15.75">
      <c r="C354" s="944" t="s">
        <v>248</v>
      </c>
      <c r="D354" s="981"/>
      <c r="E354" s="944">
        <f>SUM(F347:F350)</f>
        <v>264</v>
      </c>
      <c r="F354" s="1009"/>
      <c r="G354" s="945"/>
      <c r="H354" s="993">
        <f>SUM(H347:H350)</f>
        <v>90.410958904109592</v>
      </c>
      <c r="I354" s="994"/>
      <c r="R354" s="538"/>
      <c r="S354" s="537"/>
      <c r="T354" s="537"/>
      <c r="U354" s="537"/>
      <c r="V354" s="537"/>
      <c r="W354" s="537"/>
      <c r="X354" s="537"/>
      <c r="Y354" s="534"/>
      <c r="Z354" s="534"/>
      <c r="AB354" s="537"/>
      <c r="AC354" s="537"/>
      <c r="AD354" s="537"/>
      <c r="AE354" s="537"/>
      <c r="AF354" s="537"/>
      <c r="AG354" s="537"/>
      <c r="AH354" s="537"/>
      <c r="AI354" s="537"/>
    </row>
    <row r="355" spans="2:35" ht="15.75">
      <c r="C355" s="942" t="s">
        <v>249</v>
      </c>
      <c r="D355" s="981"/>
      <c r="E355" s="942">
        <f>SUM(F351:F352)</f>
        <v>28</v>
      </c>
      <c r="F355" s="1003"/>
      <c r="G355" s="943"/>
      <c r="H355" s="1004">
        <f>SUM(H351:H352)</f>
        <v>9.5890410958904102</v>
      </c>
      <c r="I355" s="1005"/>
      <c r="R355" s="538"/>
      <c r="S355" s="537"/>
      <c r="T355" s="537"/>
      <c r="U355" s="537"/>
      <c r="V355" s="537"/>
      <c r="W355" s="537"/>
      <c r="X355" s="537"/>
      <c r="Y355" s="534"/>
      <c r="Z355" s="534"/>
      <c r="AB355" s="537"/>
      <c r="AC355" s="537"/>
      <c r="AD355" s="537"/>
      <c r="AE355" s="537"/>
      <c r="AF355" s="537"/>
      <c r="AG355" s="537"/>
      <c r="AH355" s="537"/>
      <c r="AI355" s="537"/>
    </row>
    <row r="356" spans="2:35" ht="15.75">
      <c r="B356" s="530"/>
      <c r="C356" s="530"/>
      <c r="D356" s="530"/>
      <c r="E356" s="530"/>
      <c r="F356" s="530"/>
      <c r="G356" s="530"/>
      <c r="H356" s="530"/>
      <c r="I356" s="530"/>
      <c r="J356" s="530"/>
      <c r="K356" s="530"/>
      <c r="L356" s="530"/>
      <c r="M356" s="530"/>
      <c r="N356" s="530"/>
      <c r="O356" s="530"/>
      <c r="P356" s="530"/>
      <c r="Q356" s="907"/>
      <c r="R356" s="538"/>
      <c r="S356" s="537"/>
      <c r="T356" s="537"/>
      <c r="U356" s="537"/>
      <c r="V356" s="537"/>
      <c r="W356" s="537"/>
      <c r="X356" s="537"/>
      <c r="Y356" s="534"/>
      <c r="Z356" s="534"/>
      <c r="AB356" s="537"/>
      <c r="AC356" s="537"/>
      <c r="AD356" s="537"/>
      <c r="AE356" s="537"/>
      <c r="AF356" s="537"/>
      <c r="AG356" s="537"/>
      <c r="AH356" s="537"/>
      <c r="AI356" s="537"/>
    </row>
    <row r="357" spans="2:35" ht="15.75">
      <c r="B357" s="530"/>
      <c r="C357"/>
      <c r="D357"/>
      <c r="E357"/>
      <c r="F357"/>
      <c r="G357"/>
      <c r="H357"/>
      <c r="I357"/>
      <c r="J357" s="530"/>
      <c r="K357" s="530"/>
      <c r="L357" s="530"/>
      <c r="M357" s="530"/>
      <c r="N357" s="530"/>
      <c r="O357" s="530"/>
      <c r="P357" s="530"/>
      <c r="Q357" s="907"/>
      <c r="R357" s="538"/>
      <c r="S357" s="537"/>
      <c r="T357" s="537"/>
      <c r="U357" s="537"/>
      <c r="V357" s="537"/>
      <c r="W357" s="537"/>
      <c r="X357" s="537"/>
      <c r="Y357" s="534"/>
      <c r="Z357" s="534"/>
      <c r="AB357" s="537"/>
      <c r="AC357" s="537"/>
      <c r="AD357" s="537"/>
      <c r="AE357" s="537"/>
      <c r="AF357" s="537"/>
      <c r="AG357" s="537"/>
      <c r="AH357" s="537"/>
      <c r="AI357" s="537"/>
    </row>
    <row r="358" spans="2:35" ht="15.75">
      <c r="B358" s="530"/>
      <c r="C358"/>
      <c r="D358"/>
      <c r="E358"/>
      <c r="F358"/>
      <c r="G358"/>
      <c r="H358"/>
      <c r="I358"/>
      <c r="J358" s="530"/>
      <c r="K358" s="530"/>
      <c r="L358" s="530"/>
      <c r="M358" s="530"/>
      <c r="N358" s="530"/>
      <c r="O358" s="530"/>
      <c r="P358" s="530"/>
      <c r="Q358" s="907"/>
      <c r="R358" s="538"/>
      <c r="S358" s="537"/>
      <c r="T358" s="537"/>
      <c r="U358" s="537"/>
      <c r="V358" s="537"/>
      <c r="W358" s="537"/>
      <c r="X358" s="537"/>
      <c r="Y358" s="534"/>
      <c r="Z358" s="534"/>
      <c r="AB358" s="537"/>
      <c r="AC358" s="537"/>
      <c r="AD358" s="537"/>
      <c r="AE358" s="537"/>
      <c r="AF358" s="537"/>
      <c r="AG358" s="537"/>
      <c r="AH358" s="537"/>
      <c r="AI358" s="537"/>
    </row>
    <row r="359" spans="2:35" ht="15.75">
      <c r="B359" s="530"/>
      <c r="C359"/>
      <c r="D359"/>
      <c r="E359"/>
      <c r="F359"/>
      <c r="G359"/>
      <c r="H359"/>
      <c r="I359"/>
      <c r="J359" s="530"/>
      <c r="K359" s="530"/>
      <c r="L359" s="530"/>
      <c r="M359" s="530"/>
      <c r="N359" s="530"/>
      <c r="O359" s="530"/>
      <c r="P359" s="530"/>
      <c r="Q359" s="907"/>
      <c r="R359" s="538"/>
      <c r="S359" s="537"/>
      <c r="T359" s="537"/>
      <c r="U359" s="537"/>
      <c r="V359" s="537"/>
      <c r="W359" s="537"/>
      <c r="X359" s="537"/>
      <c r="Y359" s="534"/>
      <c r="Z359" s="534"/>
      <c r="AB359" s="537"/>
      <c r="AC359" s="537"/>
      <c r="AD359" s="537"/>
      <c r="AE359" s="537"/>
      <c r="AF359" s="537"/>
      <c r="AG359" s="537"/>
      <c r="AH359" s="537"/>
      <c r="AI359" s="537"/>
    </row>
    <row r="360" spans="2:35" ht="15.75">
      <c r="B360" s="530"/>
      <c r="C360"/>
      <c r="D360"/>
      <c r="E360"/>
      <c r="F360"/>
      <c r="G360"/>
      <c r="H360"/>
      <c r="I360"/>
      <c r="J360" s="530"/>
      <c r="K360" s="530"/>
      <c r="L360" s="530"/>
      <c r="M360" s="530"/>
      <c r="N360" s="530"/>
      <c r="O360" s="530"/>
      <c r="P360" s="530"/>
      <c r="Q360" s="907"/>
      <c r="R360" s="538"/>
      <c r="S360" s="537"/>
      <c r="T360" s="537"/>
      <c r="U360" s="537"/>
      <c r="V360" s="537"/>
      <c r="W360" s="537"/>
      <c r="X360" s="537"/>
      <c r="Y360" s="534"/>
      <c r="Z360" s="534"/>
      <c r="AB360" s="537"/>
      <c r="AC360" s="537"/>
      <c r="AD360" s="537"/>
      <c r="AE360" s="537"/>
      <c r="AF360" s="537"/>
      <c r="AG360" s="537"/>
      <c r="AH360" s="537"/>
      <c r="AI360" s="537"/>
    </row>
    <row r="361" spans="2:35" ht="15.75">
      <c r="B361" s="530"/>
      <c r="C361"/>
      <c r="D361"/>
      <c r="E361"/>
      <c r="F361"/>
      <c r="G361"/>
      <c r="H361"/>
      <c r="I361"/>
      <c r="J361" s="530"/>
      <c r="K361" s="530"/>
      <c r="L361" s="530"/>
      <c r="M361" s="530"/>
      <c r="N361" s="530"/>
      <c r="O361" s="530"/>
      <c r="P361" s="530"/>
      <c r="Q361" s="907"/>
      <c r="R361" s="538"/>
      <c r="S361" s="537"/>
      <c r="T361" s="537"/>
      <c r="U361" s="537"/>
      <c r="V361" s="537"/>
      <c r="W361" s="537"/>
      <c r="X361" s="537"/>
      <c r="Y361" s="534"/>
      <c r="Z361" s="534"/>
      <c r="AB361" s="537"/>
      <c r="AC361" s="537"/>
      <c r="AD361" s="537"/>
      <c r="AE361" s="537"/>
      <c r="AF361" s="537"/>
      <c r="AG361" s="537"/>
      <c r="AH361" s="537"/>
      <c r="AI361" s="537"/>
    </row>
    <row r="362" spans="2:35" ht="15.75">
      <c r="B362" s="530"/>
      <c r="C362"/>
      <c r="D362"/>
      <c r="E362"/>
      <c r="F362"/>
      <c r="G362"/>
      <c r="H362"/>
      <c r="I362"/>
      <c r="J362" s="530"/>
      <c r="K362" s="530"/>
      <c r="L362" s="530"/>
      <c r="M362" s="530"/>
      <c r="N362" s="530"/>
      <c r="O362" s="530"/>
      <c r="P362" s="530"/>
      <c r="Q362" s="907"/>
      <c r="R362" s="538"/>
      <c r="S362" s="537"/>
      <c r="T362" s="537"/>
      <c r="U362" s="537"/>
      <c r="V362" s="537"/>
      <c r="W362" s="537"/>
      <c r="X362" s="537"/>
      <c r="Y362" s="534"/>
      <c r="Z362" s="534"/>
      <c r="AB362" s="537"/>
      <c r="AC362" s="537"/>
      <c r="AD362" s="537"/>
      <c r="AE362" s="537"/>
      <c r="AF362" s="537"/>
      <c r="AG362" s="537"/>
      <c r="AH362" s="537"/>
      <c r="AI362" s="537"/>
    </row>
    <row r="363" spans="2:35" ht="15.75">
      <c r="B363" s="530"/>
      <c r="C363"/>
      <c r="D363"/>
      <c r="E363"/>
      <c r="F363"/>
      <c r="G363"/>
      <c r="H363"/>
      <c r="I363"/>
      <c r="J363" s="530"/>
      <c r="K363" s="530"/>
      <c r="L363" s="530"/>
      <c r="M363" s="530"/>
      <c r="N363" s="530"/>
      <c r="O363" s="530"/>
      <c r="P363" s="530"/>
      <c r="Q363" s="907"/>
      <c r="R363" s="538"/>
      <c r="S363" s="537"/>
      <c r="T363" s="537"/>
      <c r="U363" s="537"/>
      <c r="V363" s="537"/>
      <c r="W363" s="537"/>
      <c r="X363" s="537"/>
      <c r="Y363" s="534"/>
      <c r="Z363" s="534"/>
      <c r="AB363" s="537"/>
      <c r="AC363" s="537"/>
      <c r="AD363" s="537"/>
      <c r="AE363" s="537"/>
      <c r="AF363" s="537"/>
      <c r="AG363" s="537"/>
      <c r="AH363" s="537"/>
      <c r="AI363" s="537"/>
    </row>
    <row r="364" spans="2:35" ht="15.75">
      <c r="B364" s="530"/>
      <c r="C364"/>
      <c r="D364"/>
      <c r="E364"/>
      <c r="F364"/>
      <c r="G364"/>
      <c r="H364"/>
      <c r="I364"/>
      <c r="J364" s="530"/>
      <c r="K364" s="530"/>
      <c r="L364" s="530"/>
      <c r="M364" s="530"/>
      <c r="N364" s="530"/>
      <c r="O364" s="530"/>
      <c r="P364" s="530"/>
      <c r="Q364" s="907"/>
      <c r="R364" s="538"/>
      <c r="X364" s="534"/>
      <c r="Y364" s="534"/>
      <c r="Z364" s="534"/>
      <c r="AB364" s="537"/>
      <c r="AC364" s="537"/>
      <c r="AD364" s="537"/>
      <c r="AE364" s="537"/>
      <c r="AF364" s="537"/>
      <c r="AG364" s="537"/>
      <c r="AH364" s="537"/>
      <c r="AI364" s="537"/>
    </row>
    <row r="365" spans="2:35" ht="15.75">
      <c r="B365" s="530"/>
      <c r="C365"/>
      <c r="D365"/>
      <c r="E365"/>
      <c r="F365"/>
      <c r="G365"/>
      <c r="H365"/>
      <c r="I365"/>
      <c r="J365" s="530"/>
      <c r="K365" s="530"/>
      <c r="L365" s="530"/>
      <c r="M365" s="530"/>
      <c r="N365" s="530"/>
      <c r="O365" s="530"/>
      <c r="P365" s="530"/>
      <c r="Q365" s="907"/>
      <c r="R365" s="538"/>
      <c r="X365" s="534"/>
      <c r="Y365" s="534"/>
      <c r="Z365" s="534"/>
      <c r="AB365" s="537"/>
      <c r="AC365" s="537"/>
      <c r="AD365" s="537"/>
      <c r="AE365" s="537"/>
      <c r="AF365" s="537"/>
      <c r="AG365" s="537"/>
      <c r="AH365" s="537"/>
      <c r="AI365" s="537"/>
    </row>
    <row r="366" spans="2:35" ht="15.75">
      <c r="B366" s="530"/>
      <c r="C366"/>
      <c r="D366"/>
      <c r="E366"/>
      <c r="F366"/>
      <c r="G366"/>
      <c r="H366"/>
      <c r="I366"/>
      <c r="J366" s="530"/>
      <c r="K366" s="530"/>
      <c r="L366" s="530"/>
      <c r="M366" s="530"/>
      <c r="N366" s="530"/>
      <c r="O366" s="530"/>
      <c r="P366" s="530"/>
      <c r="Q366" s="907"/>
      <c r="R366" s="538"/>
      <c r="X366" s="534"/>
      <c r="Y366" s="534"/>
      <c r="Z366" s="534"/>
      <c r="AB366" s="537"/>
      <c r="AC366" s="537"/>
      <c r="AD366" s="537"/>
      <c r="AE366" s="537"/>
      <c r="AF366" s="537"/>
      <c r="AG366" s="537"/>
      <c r="AH366" s="537"/>
      <c r="AI366" s="537"/>
    </row>
    <row r="367" spans="2:35" ht="15.75">
      <c r="B367" s="530"/>
      <c r="C367"/>
      <c r="D367"/>
      <c r="E367"/>
      <c r="F367"/>
      <c r="G367"/>
      <c r="H367"/>
      <c r="I367"/>
      <c r="J367" s="530"/>
      <c r="K367" s="530"/>
      <c r="L367" s="530"/>
      <c r="M367" s="530"/>
      <c r="N367" s="530"/>
      <c r="O367" s="530"/>
      <c r="P367" s="530"/>
      <c r="Q367" s="907"/>
      <c r="R367" s="538"/>
      <c r="X367" s="534"/>
      <c r="Y367" s="534"/>
      <c r="Z367" s="534"/>
      <c r="AB367" s="537"/>
      <c r="AC367" s="537"/>
      <c r="AD367" s="537"/>
      <c r="AE367" s="537"/>
      <c r="AF367" s="537"/>
      <c r="AG367" s="537"/>
      <c r="AH367" s="537"/>
      <c r="AI367" s="537"/>
    </row>
    <row r="368" spans="2:35" ht="15.75">
      <c r="B368" s="530"/>
      <c r="C368" s="530"/>
      <c r="D368" s="530"/>
      <c r="E368" s="530"/>
      <c r="F368" s="530"/>
      <c r="G368" s="530"/>
      <c r="H368" s="530"/>
      <c r="I368" s="530"/>
      <c r="J368" s="530"/>
      <c r="K368" s="530"/>
      <c r="L368" s="530"/>
      <c r="M368" s="530"/>
      <c r="N368" s="530"/>
      <c r="O368" s="530"/>
      <c r="P368" s="530"/>
      <c r="Q368" s="907"/>
      <c r="R368" s="538"/>
      <c r="X368" s="534"/>
      <c r="Y368" s="534"/>
      <c r="Z368" s="534"/>
      <c r="AB368" s="537"/>
      <c r="AC368" s="537"/>
      <c r="AD368" s="537"/>
      <c r="AE368" s="537"/>
      <c r="AF368" s="537"/>
      <c r="AG368" s="537"/>
      <c r="AH368" s="537"/>
      <c r="AI368" s="537"/>
    </row>
    <row r="369" spans="2:35" ht="15.75">
      <c r="B369" s="530"/>
      <c r="C369" s="530"/>
      <c r="D369" s="530"/>
      <c r="E369" s="530"/>
      <c r="F369" s="530"/>
      <c r="G369" s="530"/>
      <c r="H369" s="530"/>
      <c r="I369" s="530"/>
      <c r="J369" s="530"/>
      <c r="K369" s="530"/>
      <c r="L369" s="530"/>
      <c r="M369" s="530"/>
      <c r="N369" s="530"/>
      <c r="O369" s="530"/>
      <c r="P369" s="530"/>
      <c r="Q369" s="907"/>
      <c r="R369" s="538"/>
      <c r="X369" s="534"/>
      <c r="Y369" s="534"/>
      <c r="Z369" s="534"/>
      <c r="AB369" s="537"/>
      <c r="AC369" s="537"/>
      <c r="AD369" s="537"/>
      <c r="AE369" s="537"/>
      <c r="AF369" s="537"/>
      <c r="AG369" s="537"/>
      <c r="AH369" s="537"/>
      <c r="AI369" s="537"/>
    </row>
    <row r="370" spans="2:35" ht="15.75">
      <c r="B370" s="530"/>
      <c r="C370" s="530"/>
      <c r="D370" s="530"/>
      <c r="E370" s="530"/>
      <c r="F370" s="530"/>
      <c r="G370" s="530"/>
      <c r="H370" s="530"/>
      <c r="I370" s="530"/>
      <c r="J370" s="530"/>
      <c r="K370" s="530"/>
      <c r="L370" s="530"/>
      <c r="M370" s="530"/>
      <c r="N370" s="530"/>
      <c r="O370" s="530"/>
      <c r="P370" s="530"/>
      <c r="Q370" s="907"/>
      <c r="R370" s="538"/>
      <c r="X370" s="534"/>
      <c r="Y370" s="534"/>
      <c r="Z370" s="534"/>
      <c r="AB370" s="537"/>
      <c r="AC370" s="537"/>
      <c r="AD370" s="537"/>
      <c r="AE370" s="537"/>
      <c r="AF370" s="537"/>
      <c r="AG370" s="537"/>
      <c r="AH370" s="537"/>
      <c r="AI370" s="537"/>
    </row>
    <row r="371" spans="2:35" ht="15.75">
      <c r="B371" s="530"/>
      <c r="C371" s="530"/>
      <c r="D371" s="530"/>
      <c r="E371" s="530"/>
      <c r="F371" s="530"/>
      <c r="G371" s="530"/>
      <c r="H371" s="530"/>
      <c r="I371" s="530"/>
      <c r="J371" s="530"/>
      <c r="K371" s="530"/>
      <c r="L371" s="530"/>
      <c r="M371" s="530"/>
      <c r="N371" s="530"/>
      <c r="O371" s="530"/>
      <c r="P371" s="530"/>
      <c r="Q371" s="907"/>
      <c r="R371" s="538"/>
      <c r="X371" s="534"/>
      <c r="Y371" s="534"/>
      <c r="Z371" s="534"/>
      <c r="AB371" s="537"/>
      <c r="AC371" s="537"/>
      <c r="AD371" s="537"/>
      <c r="AE371" s="537"/>
      <c r="AF371" s="537"/>
      <c r="AG371" s="537"/>
      <c r="AH371" s="537"/>
      <c r="AI371" s="537"/>
    </row>
    <row r="372" spans="2:35" ht="15.75">
      <c r="B372" s="530"/>
      <c r="C372" s="530"/>
      <c r="D372" s="530"/>
      <c r="E372" s="530"/>
      <c r="F372" s="530"/>
      <c r="G372" s="530"/>
      <c r="H372" s="530"/>
      <c r="I372" s="530"/>
      <c r="J372" s="530"/>
      <c r="K372" s="530"/>
      <c r="L372" s="530"/>
      <c r="M372" s="530"/>
      <c r="N372" s="530"/>
      <c r="O372" s="530"/>
      <c r="P372" s="530"/>
      <c r="Q372" s="907"/>
      <c r="R372" s="538"/>
      <c r="X372" s="534"/>
      <c r="Y372" s="534"/>
      <c r="Z372" s="534"/>
      <c r="AB372" s="537"/>
      <c r="AC372" s="537"/>
      <c r="AD372" s="537"/>
      <c r="AE372" s="537"/>
      <c r="AF372" s="537"/>
      <c r="AG372" s="537"/>
      <c r="AH372" s="537"/>
      <c r="AI372" s="537"/>
    </row>
    <row r="373" spans="2:35" ht="15.75">
      <c r="B373" s="530"/>
      <c r="C373" s="530"/>
      <c r="D373" s="530"/>
      <c r="E373" s="530"/>
      <c r="F373" s="530"/>
      <c r="G373" s="530"/>
      <c r="H373" s="530"/>
      <c r="I373" s="530"/>
      <c r="J373" s="530"/>
      <c r="K373" s="530"/>
      <c r="L373" s="530"/>
      <c r="M373" s="530"/>
      <c r="N373" s="530"/>
      <c r="O373" s="530"/>
      <c r="P373" s="530"/>
      <c r="Q373" s="907"/>
      <c r="R373" s="538"/>
      <c r="X373" s="534"/>
      <c r="Y373" s="534"/>
      <c r="Z373" s="534"/>
      <c r="AB373" s="537"/>
      <c r="AC373" s="537"/>
      <c r="AD373" s="537"/>
      <c r="AE373" s="537"/>
      <c r="AF373" s="537"/>
      <c r="AG373" s="537"/>
      <c r="AH373" s="537"/>
      <c r="AI373" s="537"/>
    </row>
    <row r="374" spans="2:35" ht="15.75">
      <c r="B374" s="530"/>
      <c r="C374" s="530"/>
      <c r="D374" s="530"/>
      <c r="E374" s="530"/>
      <c r="F374" s="530"/>
      <c r="G374" s="530"/>
      <c r="H374" s="530"/>
      <c r="I374" s="530"/>
      <c r="J374" s="530"/>
      <c r="K374" s="530"/>
      <c r="L374" s="530"/>
      <c r="M374" s="530"/>
      <c r="N374" s="530"/>
      <c r="O374" s="530"/>
      <c r="P374" s="530"/>
      <c r="Q374" s="907"/>
      <c r="R374" s="538"/>
      <c r="X374" s="534"/>
      <c r="Y374" s="534"/>
      <c r="Z374" s="534"/>
      <c r="AB374" s="537"/>
      <c r="AC374" s="537"/>
      <c r="AD374" s="537"/>
      <c r="AE374" s="537"/>
      <c r="AF374" s="537"/>
      <c r="AG374" s="537"/>
      <c r="AH374" s="537"/>
      <c r="AI374" s="537"/>
    </row>
    <row r="375" spans="2:35" ht="15.75">
      <c r="B375" s="530"/>
      <c r="C375" s="530"/>
      <c r="D375" s="530"/>
      <c r="E375" s="530"/>
      <c r="F375" s="530"/>
      <c r="G375" s="530"/>
      <c r="H375" s="530"/>
      <c r="I375" s="530"/>
      <c r="J375" s="530"/>
      <c r="K375" s="530"/>
      <c r="L375" s="530"/>
      <c r="M375" s="530"/>
      <c r="N375" s="530"/>
      <c r="O375" s="530"/>
      <c r="P375" s="530"/>
      <c r="Q375" s="907"/>
      <c r="R375" s="538"/>
      <c r="X375" s="534"/>
      <c r="Y375" s="534"/>
      <c r="Z375" s="534"/>
      <c r="AB375" s="537"/>
      <c r="AC375" s="537"/>
      <c r="AD375" s="537"/>
      <c r="AE375" s="537"/>
      <c r="AF375" s="537"/>
      <c r="AG375" s="537"/>
      <c r="AH375" s="537"/>
      <c r="AI375" s="537"/>
    </row>
    <row r="376" spans="2:35" ht="15.75">
      <c r="B376" s="530"/>
      <c r="C376" s="530"/>
      <c r="D376" s="530"/>
      <c r="E376" s="530"/>
      <c r="F376" s="530"/>
      <c r="G376" s="530"/>
      <c r="H376" s="530"/>
      <c r="I376" s="530"/>
      <c r="J376" s="530"/>
      <c r="K376" s="530"/>
      <c r="L376" s="530"/>
      <c r="M376" s="530"/>
      <c r="N376" s="530"/>
      <c r="O376" s="530"/>
      <c r="P376" s="530"/>
      <c r="Q376" s="907"/>
      <c r="R376" s="538"/>
      <c r="X376" s="534"/>
      <c r="Y376" s="534"/>
      <c r="Z376" s="534"/>
      <c r="AB376" s="537"/>
      <c r="AC376" s="537"/>
      <c r="AD376" s="537"/>
      <c r="AE376" s="537"/>
      <c r="AF376" s="537"/>
      <c r="AG376" s="537"/>
      <c r="AH376" s="537"/>
      <c r="AI376" s="537"/>
    </row>
    <row r="377" spans="2:35" ht="15.75">
      <c r="B377" s="530"/>
      <c r="C377" s="530"/>
      <c r="D377" s="530"/>
      <c r="E377" s="530"/>
      <c r="F377" s="530"/>
      <c r="G377" s="530"/>
      <c r="H377" s="530"/>
      <c r="I377" s="530"/>
      <c r="J377" s="530"/>
      <c r="K377" s="530"/>
      <c r="L377" s="530"/>
      <c r="M377" s="530"/>
      <c r="N377" s="530"/>
      <c r="O377" s="530"/>
      <c r="P377" s="530"/>
      <c r="Q377" s="907"/>
      <c r="R377" s="538"/>
      <c r="X377" s="534"/>
      <c r="Y377" s="534"/>
      <c r="Z377" s="534"/>
      <c r="AB377" s="537"/>
      <c r="AC377" s="537"/>
      <c r="AD377" s="537"/>
      <c r="AE377" s="537"/>
      <c r="AF377" s="537"/>
      <c r="AG377" s="537"/>
      <c r="AH377" s="537"/>
      <c r="AI377" s="537"/>
    </row>
    <row r="378" spans="2:35" ht="15.75">
      <c r="B378" s="530"/>
      <c r="C378" s="530"/>
      <c r="D378" s="530"/>
      <c r="E378" s="530"/>
      <c r="F378" s="530"/>
      <c r="G378" s="530"/>
      <c r="H378" s="530"/>
      <c r="I378" s="530"/>
      <c r="J378" s="530"/>
      <c r="K378" s="530"/>
      <c r="L378" s="530"/>
      <c r="M378" s="530"/>
      <c r="N378" s="530"/>
      <c r="O378" s="530"/>
      <c r="P378" s="530"/>
      <c r="Q378" s="907"/>
      <c r="R378" s="538"/>
      <c r="X378" s="534"/>
      <c r="Y378" s="534"/>
      <c r="Z378" s="534"/>
      <c r="AB378" s="537"/>
      <c r="AC378" s="537"/>
      <c r="AD378" s="537"/>
      <c r="AE378" s="537"/>
      <c r="AF378" s="537"/>
      <c r="AG378" s="537"/>
      <c r="AH378" s="537"/>
      <c r="AI378" s="537"/>
    </row>
    <row r="379" spans="2:35" ht="15.75">
      <c r="B379" s="530"/>
      <c r="C379" s="530"/>
      <c r="D379" s="530"/>
      <c r="E379" s="530"/>
      <c r="F379" s="530"/>
      <c r="G379" s="530"/>
      <c r="H379" s="530"/>
      <c r="I379" s="530"/>
      <c r="J379" s="530"/>
      <c r="K379" s="530"/>
      <c r="L379" s="530"/>
      <c r="M379" s="530"/>
      <c r="N379" s="530"/>
      <c r="O379" s="530"/>
      <c r="P379" s="530"/>
      <c r="Q379" s="907"/>
      <c r="R379" s="538"/>
      <c r="X379" s="534"/>
      <c r="Y379" s="534"/>
      <c r="Z379" s="534"/>
      <c r="AB379" s="537"/>
      <c r="AC379" s="537"/>
      <c r="AD379" s="537"/>
      <c r="AE379" s="537"/>
      <c r="AF379" s="537"/>
      <c r="AG379" s="537"/>
      <c r="AH379" s="537"/>
      <c r="AI379" s="537"/>
    </row>
    <row r="380" spans="2:35" ht="15.75">
      <c r="B380" s="530"/>
      <c r="C380" s="530"/>
      <c r="D380" s="530"/>
      <c r="E380" s="530"/>
      <c r="F380" s="530"/>
      <c r="G380" s="530"/>
      <c r="H380" s="530"/>
      <c r="I380" s="530"/>
      <c r="J380" s="530"/>
      <c r="K380" s="530"/>
      <c r="L380" s="530"/>
      <c r="M380" s="530"/>
      <c r="N380" s="530"/>
      <c r="O380" s="530"/>
      <c r="P380" s="530"/>
      <c r="Q380" s="907"/>
      <c r="R380" s="538"/>
      <c r="X380" s="534"/>
      <c r="Y380" s="534"/>
      <c r="Z380" s="534"/>
      <c r="AB380" s="537"/>
      <c r="AC380" s="537"/>
      <c r="AD380" s="537"/>
      <c r="AE380" s="537"/>
      <c r="AF380" s="537"/>
      <c r="AG380" s="537"/>
      <c r="AH380" s="537"/>
      <c r="AI380" s="537"/>
    </row>
    <row r="381" spans="2:35" ht="15.75">
      <c r="B381" s="530"/>
      <c r="C381" s="530"/>
      <c r="D381" s="530"/>
      <c r="E381" s="530"/>
      <c r="F381" s="530"/>
      <c r="G381" s="530"/>
      <c r="H381" s="530"/>
      <c r="I381" s="530"/>
      <c r="J381" s="530"/>
      <c r="K381" s="530"/>
      <c r="L381" s="530"/>
      <c r="M381" s="530"/>
      <c r="N381" s="530"/>
      <c r="O381" s="530"/>
      <c r="P381" s="530"/>
      <c r="Q381" s="907"/>
      <c r="R381" s="538"/>
      <c r="X381" s="534"/>
      <c r="Y381" s="534"/>
      <c r="Z381" s="534"/>
      <c r="AB381" s="537"/>
      <c r="AC381" s="537"/>
      <c r="AD381" s="537"/>
      <c r="AE381" s="537"/>
      <c r="AF381" s="537"/>
      <c r="AG381" s="537"/>
      <c r="AH381" s="537"/>
      <c r="AI381" s="537"/>
    </row>
    <row r="382" spans="2:35" ht="15.75">
      <c r="B382" s="530"/>
      <c r="C382" s="530"/>
      <c r="D382" s="530"/>
      <c r="E382" s="530"/>
      <c r="F382" s="530"/>
      <c r="G382" s="530"/>
      <c r="H382" s="530"/>
      <c r="I382" s="530"/>
      <c r="J382" s="530"/>
      <c r="K382" s="530"/>
      <c r="L382" s="530"/>
      <c r="M382" s="530"/>
      <c r="N382" s="530"/>
      <c r="O382" s="530"/>
      <c r="P382" s="530"/>
      <c r="Q382" s="907"/>
      <c r="R382" s="538"/>
      <c r="X382" s="534"/>
      <c r="Y382" s="534"/>
      <c r="Z382" s="534"/>
      <c r="AB382" s="537"/>
      <c r="AC382" s="537"/>
      <c r="AD382" s="537"/>
      <c r="AE382" s="537"/>
      <c r="AF382" s="537"/>
      <c r="AG382" s="537"/>
      <c r="AH382" s="537"/>
      <c r="AI382" s="537"/>
    </row>
    <row r="383" spans="2:35" ht="15.75">
      <c r="B383" s="530"/>
      <c r="C383" s="530"/>
      <c r="D383" s="530"/>
      <c r="E383" s="530"/>
      <c r="F383" s="530"/>
      <c r="G383" s="530"/>
      <c r="H383" s="530"/>
      <c r="I383" s="530"/>
      <c r="J383" s="530"/>
      <c r="K383" s="530"/>
      <c r="L383" s="530"/>
      <c r="M383" s="530"/>
      <c r="N383" s="530"/>
      <c r="O383" s="530"/>
      <c r="P383" s="530"/>
      <c r="Q383" s="907"/>
      <c r="R383" s="538"/>
      <c r="X383" s="534"/>
      <c r="Y383" s="534"/>
      <c r="Z383" s="534"/>
      <c r="AB383" s="537"/>
      <c r="AC383" s="537"/>
      <c r="AD383" s="537"/>
      <c r="AE383" s="537"/>
      <c r="AF383" s="537"/>
      <c r="AG383" s="537"/>
      <c r="AH383" s="537"/>
      <c r="AI383" s="537"/>
    </row>
    <row r="384" spans="2:35" ht="15.75">
      <c r="B384" s="530"/>
      <c r="C384" s="530"/>
      <c r="D384" s="530"/>
      <c r="E384" s="530"/>
      <c r="F384" s="530"/>
      <c r="G384" s="530"/>
      <c r="H384" s="530"/>
      <c r="I384" s="530"/>
      <c r="J384" s="530"/>
      <c r="K384" s="530"/>
      <c r="L384" s="530"/>
      <c r="M384" s="530"/>
      <c r="N384" s="530"/>
      <c r="O384" s="530"/>
      <c r="P384" s="530"/>
      <c r="Q384" s="907"/>
      <c r="R384" s="538"/>
      <c r="X384" s="534"/>
      <c r="Y384" s="534"/>
      <c r="Z384" s="534"/>
      <c r="AB384" s="537"/>
      <c r="AC384" s="537"/>
      <c r="AD384" s="537"/>
      <c r="AE384" s="537"/>
      <c r="AF384" s="537"/>
      <c r="AG384" s="537"/>
      <c r="AH384" s="537"/>
      <c r="AI384" s="537"/>
    </row>
    <row r="385" spans="2:35" ht="15.75">
      <c r="B385" s="530"/>
      <c r="C385" s="530"/>
      <c r="D385" s="530"/>
      <c r="E385" s="530"/>
      <c r="F385" s="530"/>
      <c r="G385" s="530"/>
      <c r="H385" s="530"/>
      <c r="I385" s="530"/>
      <c r="J385" s="530"/>
      <c r="K385" s="530"/>
      <c r="L385" s="530"/>
      <c r="M385" s="530"/>
      <c r="N385" s="530"/>
      <c r="O385" s="530"/>
      <c r="P385" s="530"/>
      <c r="Q385" s="907"/>
      <c r="R385" s="538"/>
      <c r="X385" s="534"/>
      <c r="Y385" s="534"/>
      <c r="Z385" s="534"/>
      <c r="AB385" s="537"/>
      <c r="AC385" s="537"/>
      <c r="AD385" s="537"/>
      <c r="AE385" s="537"/>
      <c r="AF385" s="537"/>
      <c r="AG385" s="537"/>
      <c r="AH385" s="537"/>
      <c r="AI385" s="537"/>
    </row>
    <row r="386" spans="2:35" ht="15.75">
      <c r="R386" s="538"/>
      <c r="X386" s="534"/>
      <c r="Y386" s="534"/>
      <c r="Z386" s="534"/>
      <c r="AB386" s="537"/>
      <c r="AC386" s="537"/>
      <c r="AD386" s="537"/>
      <c r="AE386" s="537"/>
      <c r="AF386" s="537"/>
      <c r="AG386" s="537"/>
      <c r="AH386" s="537"/>
      <c r="AI386" s="537"/>
    </row>
    <row r="387" spans="2:35" ht="15.75">
      <c r="R387" s="538"/>
      <c r="X387" s="534"/>
      <c r="Y387" s="534"/>
      <c r="Z387" s="534"/>
      <c r="AB387" s="537"/>
      <c r="AC387" s="537"/>
      <c r="AD387" s="537"/>
      <c r="AE387" s="537"/>
      <c r="AF387" s="537"/>
      <c r="AG387" s="537"/>
      <c r="AH387" s="537"/>
      <c r="AI387" s="537"/>
    </row>
    <row r="388" spans="2:35" ht="15.75">
      <c r="R388" s="538"/>
      <c r="X388" s="534"/>
      <c r="Y388" s="534"/>
      <c r="Z388" s="534"/>
      <c r="AB388" s="537"/>
      <c r="AC388" s="537"/>
      <c r="AD388" s="537"/>
      <c r="AE388" s="537"/>
      <c r="AF388" s="537"/>
      <c r="AG388" s="537"/>
      <c r="AH388" s="537"/>
      <c r="AI388" s="537"/>
    </row>
    <row r="389" spans="2:35" ht="15.75">
      <c r="R389" s="538"/>
      <c r="X389" s="534"/>
      <c r="Y389" s="534"/>
      <c r="Z389" s="534"/>
      <c r="AB389" s="537"/>
      <c r="AC389" s="537"/>
      <c r="AD389" s="537"/>
      <c r="AE389" s="537"/>
      <c r="AF389" s="537"/>
      <c r="AG389" s="537"/>
      <c r="AH389" s="537"/>
      <c r="AI389" s="537"/>
    </row>
    <row r="390" spans="2:35" ht="15.75">
      <c r="R390" s="538"/>
      <c r="X390" s="534"/>
      <c r="Y390" s="534"/>
      <c r="Z390" s="534"/>
      <c r="AB390" s="537"/>
      <c r="AC390" s="537"/>
      <c r="AD390" s="537"/>
      <c r="AE390" s="537"/>
      <c r="AF390" s="537"/>
      <c r="AG390" s="537"/>
      <c r="AH390" s="537"/>
      <c r="AI390" s="537"/>
    </row>
    <row r="391" spans="2:35" ht="15.75">
      <c r="R391" s="538"/>
      <c r="X391" s="534"/>
      <c r="Y391" s="534"/>
      <c r="Z391" s="534"/>
      <c r="AB391" s="537"/>
      <c r="AC391" s="537"/>
      <c r="AD391" s="537"/>
      <c r="AE391" s="537"/>
      <c r="AF391" s="537"/>
      <c r="AG391" s="537"/>
      <c r="AH391" s="537"/>
      <c r="AI391" s="537"/>
    </row>
    <row r="392" spans="2:35" ht="15.75">
      <c r="B392" s="530"/>
      <c r="C392" s="530"/>
      <c r="D392" s="530"/>
      <c r="E392" s="530"/>
      <c r="F392" s="530"/>
      <c r="G392" s="530"/>
      <c r="H392" s="530"/>
      <c r="I392" s="530"/>
      <c r="J392" s="530"/>
      <c r="K392" s="530"/>
      <c r="L392" s="530"/>
      <c r="M392" s="530"/>
      <c r="N392" s="530"/>
      <c r="O392" s="530"/>
      <c r="P392" s="530"/>
      <c r="Q392" s="907"/>
      <c r="R392" s="538"/>
      <c r="X392" s="534"/>
      <c r="Y392" s="534"/>
      <c r="Z392" s="534"/>
      <c r="AB392" s="537"/>
      <c r="AC392" s="537"/>
      <c r="AD392" s="537"/>
      <c r="AE392" s="537"/>
      <c r="AF392" s="537"/>
      <c r="AG392" s="537"/>
      <c r="AH392" s="537"/>
      <c r="AI392" s="537"/>
    </row>
    <row r="393" spans="2:35" ht="15.75">
      <c r="B393" s="530"/>
      <c r="C393" s="530"/>
      <c r="D393" s="530"/>
      <c r="E393" s="530"/>
      <c r="F393" s="530"/>
      <c r="G393" s="530"/>
      <c r="H393" s="530"/>
      <c r="I393" s="530"/>
      <c r="J393" s="530"/>
      <c r="K393" s="530"/>
      <c r="L393" s="530"/>
      <c r="M393" s="530"/>
      <c r="N393" s="530"/>
      <c r="O393" s="530"/>
      <c r="P393" s="530"/>
      <c r="Q393" s="907"/>
      <c r="R393" s="538"/>
      <c r="X393" s="534"/>
      <c r="Y393" s="534"/>
      <c r="Z393" s="534"/>
      <c r="AB393" s="537"/>
      <c r="AC393" s="537"/>
      <c r="AD393" s="537"/>
      <c r="AE393" s="537"/>
      <c r="AF393" s="537"/>
      <c r="AG393" s="537"/>
      <c r="AH393" s="537"/>
      <c r="AI393" s="537"/>
    </row>
    <row r="394" spans="2:35" ht="15.75">
      <c r="B394" s="530"/>
      <c r="C394" s="530"/>
      <c r="D394" s="530"/>
      <c r="E394" s="530"/>
      <c r="F394" s="530"/>
      <c r="G394" s="530"/>
      <c r="H394" s="530"/>
      <c r="I394" s="530"/>
      <c r="J394" s="530"/>
      <c r="K394" s="530"/>
      <c r="L394" s="530"/>
      <c r="M394" s="530"/>
      <c r="N394" s="530"/>
      <c r="O394" s="530"/>
      <c r="P394" s="530"/>
      <c r="Q394" s="907"/>
      <c r="R394" s="538"/>
      <c r="S394" s="537"/>
      <c r="T394" s="537"/>
      <c r="U394" s="537"/>
      <c r="V394" s="537"/>
      <c r="W394" s="537"/>
      <c r="X394" s="537"/>
      <c r="Y394" s="537"/>
      <c r="Z394" s="534"/>
      <c r="AB394" s="537"/>
      <c r="AC394" s="537"/>
      <c r="AD394" s="537"/>
      <c r="AE394" s="537"/>
      <c r="AF394" s="537"/>
      <c r="AG394" s="537"/>
      <c r="AH394" s="537"/>
      <c r="AI394" s="537"/>
    </row>
    <row r="395" spans="2:35" ht="15.75">
      <c r="B395" s="530"/>
      <c r="C395" s="530"/>
      <c r="D395" s="530"/>
      <c r="E395" s="530"/>
      <c r="F395" s="530"/>
      <c r="G395" s="530"/>
      <c r="H395" s="530"/>
      <c r="I395" s="530"/>
      <c r="J395" s="530"/>
      <c r="K395" s="530"/>
      <c r="L395" s="530"/>
      <c r="M395" s="530"/>
      <c r="N395" s="530"/>
      <c r="O395" s="530"/>
      <c r="P395" s="530"/>
      <c r="Q395" s="907"/>
      <c r="R395" s="538"/>
      <c r="S395" s="537"/>
      <c r="T395" s="537"/>
      <c r="U395" s="537"/>
      <c r="V395" s="537"/>
      <c r="W395" s="537"/>
      <c r="X395" s="537"/>
      <c r="Y395" s="537"/>
      <c r="Z395" s="534"/>
      <c r="AB395" s="537"/>
      <c r="AC395" s="537"/>
      <c r="AD395" s="537"/>
      <c r="AE395" s="537"/>
      <c r="AF395" s="537"/>
      <c r="AG395" s="537"/>
      <c r="AH395" s="537"/>
      <c r="AI395" s="537"/>
    </row>
    <row r="396" spans="2:35" ht="15.75">
      <c r="B396" s="530"/>
      <c r="C396" s="530"/>
      <c r="D396" s="530"/>
      <c r="E396" s="530"/>
      <c r="F396" s="530"/>
      <c r="G396" s="530"/>
      <c r="H396" s="530"/>
      <c r="I396" s="530"/>
      <c r="J396" s="530"/>
      <c r="K396" s="530"/>
      <c r="L396" s="530"/>
      <c r="M396" s="530"/>
      <c r="N396" s="530"/>
      <c r="O396" s="530"/>
      <c r="P396" s="530"/>
      <c r="Q396" s="907"/>
      <c r="R396" s="538"/>
      <c r="S396" s="537"/>
      <c r="T396" s="537"/>
      <c r="U396" s="537"/>
      <c r="V396" s="537"/>
      <c r="W396" s="537"/>
      <c r="X396" s="537"/>
      <c r="Y396" s="537"/>
      <c r="Z396" s="534"/>
      <c r="AB396" s="537"/>
      <c r="AC396" s="537"/>
      <c r="AD396" s="537"/>
      <c r="AE396" s="537"/>
      <c r="AF396" s="537"/>
      <c r="AG396" s="537"/>
      <c r="AH396" s="537"/>
      <c r="AI396" s="537"/>
    </row>
    <row r="397" spans="2:35" ht="15.75">
      <c r="B397" s="530"/>
      <c r="C397" s="530"/>
      <c r="D397" s="530"/>
      <c r="E397" s="530"/>
      <c r="F397" s="530"/>
      <c r="G397" s="530"/>
      <c r="H397" s="530"/>
      <c r="I397" s="530"/>
      <c r="J397" s="530"/>
      <c r="K397" s="530"/>
      <c r="L397" s="530"/>
      <c r="M397" s="530"/>
      <c r="N397" s="530"/>
      <c r="O397" s="530"/>
      <c r="P397" s="530"/>
      <c r="Q397" s="907"/>
      <c r="R397" s="534"/>
      <c r="S397" s="537"/>
      <c r="T397" s="537"/>
      <c r="U397" s="537"/>
      <c r="V397" s="537"/>
      <c r="W397" s="537"/>
      <c r="X397" s="537"/>
      <c r="Y397" s="537"/>
      <c r="Z397" s="534"/>
      <c r="AB397" s="537"/>
      <c r="AC397" s="537"/>
      <c r="AD397" s="537"/>
      <c r="AE397" s="537"/>
      <c r="AF397" s="537"/>
      <c r="AG397" s="537"/>
      <c r="AH397" s="537"/>
      <c r="AI397" s="537"/>
    </row>
    <row r="398" spans="2:35" ht="15">
      <c r="S398" s="537"/>
      <c r="T398" s="537"/>
      <c r="U398" s="537"/>
      <c r="V398" s="537"/>
      <c r="W398" s="537"/>
      <c r="X398" s="537"/>
      <c r="Y398" s="537"/>
      <c r="AB398" s="537"/>
      <c r="AC398" s="537"/>
      <c r="AD398" s="537"/>
      <c r="AE398" s="537"/>
      <c r="AF398" s="537"/>
      <c r="AG398" s="537"/>
      <c r="AH398" s="537"/>
      <c r="AI398" s="537"/>
    </row>
    <row r="399" spans="2:35" ht="15">
      <c r="S399" s="537"/>
      <c r="T399" s="537"/>
      <c r="U399" s="537"/>
      <c r="V399" s="537"/>
      <c r="W399" s="537"/>
      <c r="X399" s="537"/>
      <c r="Y399" s="537"/>
      <c r="AB399" s="537"/>
      <c r="AC399" s="537"/>
      <c r="AD399" s="537"/>
      <c r="AE399" s="537"/>
      <c r="AF399" s="537"/>
      <c r="AG399" s="537"/>
      <c r="AH399" s="537"/>
      <c r="AI399" s="537"/>
    </row>
    <row r="400" spans="2:35" ht="15">
      <c r="H400" s="537"/>
      <c r="I400" s="537"/>
      <c r="J400" s="537"/>
      <c r="K400" s="537"/>
      <c r="L400" s="537"/>
      <c r="M400" s="537"/>
      <c r="N400" s="549"/>
      <c r="O400" s="549"/>
      <c r="P400" s="537"/>
      <c r="Q400" s="552"/>
      <c r="S400" s="537"/>
      <c r="T400" s="537"/>
      <c r="U400" s="537"/>
      <c r="V400" s="537"/>
      <c r="W400" s="537"/>
      <c r="X400" s="537"/>
      <c r="Y400" s="537"/>
      <c r="AB400" s="537"/>
      <c r="AC400" s="537"/>
      <c r="AD400" s="537"/>
      <c r="AE400" s="537"/>
      <c r="AF400" s="537"/>
      <c r="AG400" s="537"/>
      <c r="AH400" s="537"/>
      <c r="AI400" s="537"/>
    </row>
    <row r="401" spans="2:35" ht="15">
      <c r="H401" s="537"/>
      <c r="I401" s="537"/>
      <c r="J401" s="537"/>
      <c r="K401" s="537"/>
      <c r="L401" s="537"/>
      <c r="M401" s="537"/>
      <c r="N401" s="549"/>
      <c r="O401" s="549"/>
      <c r="P401" s="537"/>
      <c r="Q401" s="552"/>
      <c r="S401" s="537"/>
      <c r="T401" s="537"/>
      <c r="U401" s="537"/>
      <c r="V401" s="537"/>
      <c r="W401" s="537"/>
      <c r="X401" s="537"/>
      <c r="Y401" s="537"/>
      <c r="AB401" s="537"/>
      <c r="AC401" s="537"/>
      <c r="AD401" s="537"/>
      <c r="AE401" s="537"/>
      <c r="AF401" s="537"/>
      <c r="AG401" s="537"/>
      <c r="AH401" s="537"/>
      <c r="AI401" s="537"/>
    </row>
    <row r="402" spans="2:35" ht="15">
      <c r="H402" s="537"/>
      <c r="I402" s="537"/>
      <c r="J402" s="537"/>
      <c r="K402" s="537"/>
      <c r="L402" s="537"/>
      <c r="M402" s="537"/>
      <c r="N402" s="549"/>
      <c r="O402" s="549"/>
      <c r="P402" s="537"/>
      <c r="Q402" s="552"/>
      <c r="R402" s="537"/>
      <c r="S402" s="537"/>
      <c r="T402" s="537"/>
      <c r="U402" s="537"/>
      <c r="V402" s="537"/>
      <c r="W402" s="537"/>
      <c r="X402" s="537"/>
      <c r="Y402" s="537"/>
      <c r="AB402" s="537"/>
      <c r="AC402" s="537"/>
      <c r="AD402" s="537"/>
      <c r="AE402" s="537"/>
      <c r="AF402" s="537"/>
      <c r="AG402" s="537"/>
      <c r="AH402" s="537"/>
      <c r="AI402" s="537"/>
    </row>
    <row r="403" spans="2:35" ht="15.75" customHeight="1">
      <c r="H403" s="537"/>
      <c r="I403" s="537"/>
      <c r="J403" s="537"/>
      <c r="K403" s="537"/>
      <c r="L403" s="537"/>
      <c r="M403" s="537"/>
      <c r="N403" s="549"/>
      <c r="O403" s="549"/>
      <c r="P403" s="537"/>
      <c r="Q403" s="552"/>
      <c r="R403" s="537"/>
      <c r="S403" s="537"/>
      <c r="T403" s="537"/>
      <c r="U403" s="537"/>
      <c r="V403" s="537"/>
      <c r="W403" s="537"/>
      <c r="X403" s="537"/>
      <c r="Y403" s="537"/>
      <c r="AB403" s="537"/>
      <c r="AC403" s="537"/>
      <c r="AD403" s="537"/>
      <c r="AE403" s="537"/>
      <c r="AF403" s="537"/>
      <c r="AG403" s="537"/>
      <c r="AH403" s="537"/>
      <c r="AI403" s="537"/>
    </row>
    <row r="404" spans="2:35" ht="15">
      <c r="H404" s="537"/>
      <c r="I404" s="537"/>
      <c r="J404" s="537"/>
      <c r="K404" s="537"/>
      <c r="L404" s="537"/>
      <c r="M404" s="537"/>
      <c r="N404" s="549"/>
      <c r="O404" s="549"/>
      <c r="P404" s="537"/>
      <c r="Q404" s="552"/>
      <c r="R404" s="537"/>
      <c r="S404" s="537"/>
      <c r="T404" s="537"/>
      <c r="U404" s="537"/>
      <c r="V404" s="537"/>
      <c r="W404" s="537"/>
      <c r="X404" s="537"/>
      <c r="Y404" s="537"/>
      <c r="AB404" s="537"/>
      <c r="AC404" s="537"/>
      <c r="AD404" s="537"/>
      <c r="AE404" s="537"/>
      <c r="AF404" s="537"/>
      <c r="AG404" s="537"/>
      <c r="AH404" s="537"/>
      <c r="AI404" s="537"/>
    </row>
    <row r="405" spans="2:35" ht="15">
      <c r="H405" s="537"/>
      <c r="I405" s="537"/>
      <c r="J405" s="537"/>
      <c r="K405" s="537"/>
      <c r="L405" s="537"/>
      <c r="M405" s="537"/>
      <c r="N405" s="549"/>
      <c r="O405" s="549"/>
      <c r="P405" s="537"/>
      <c r="Q405" s="552"/>
      <c r="R405" s="537"/>
      <c r="S405" s="537"/>
      <c r="T405" s="537"/>
      <c r="U405" s="537"/>
      <c r="V405" s="537"/>
      <c r="W405" s="537"/>
      <c r="X405" s="537"/>
      <c r="Y405" s="537"/>
      <c r="AB405" s="537"/>
      <c r="AC405" s="537"/>
      <c r="AD405" s="537"/>
      <c r="AE405" s="537"/>
      <c r="AF405" s="537"/>
      <c r="AG405" s="537"/>
      <c r="AH405" s="537"/>
      <c r="AI405" s="537"/>
    </row>
    <row r="406" spans="2:35" ht="15">
      <c r="B406" s="537"/>
      <c r="H406" s="537"/>
      <c r="I406" s="537"/>
      <c r="J406" s="537"/>
      <c r="K406" s="537"/>
      <c r="L406" s="537"/>
      <c r="M406" s="537"/>
      <c r="N406" s="549"/>
      <c r="O406" s="549"/>
      <c r="P406" s="537"/>
      <c r="Q406" s="552"/>
      <c r="S406" s="537"/>
      <c r="T406" s="537"/>
      <c r="U406" s="537"/>
      <c r="V406" s="537"/>
      <c r="W406" s="537"/>
      <c r="X406" s="537"/>
      <c r="Y406" s="537"/>
      <c r="AB406" s="537"/>
      <c r="AC406" s="537"/>
      <c r="AD406" s="537"/>
      <c r="AE406" s="537"/>
      <c r="AF406" s="537"/>
      <c r="AG406" s="537"/>
      <c r="AH406" s="537"/>
      <c r="AI406" s="537"/>
    </row>
    <row r="407" spans="2:35" ht="15" customHeight="1">
      <c r="S407" s="537"/>
      <c r="T407" s="537"/>
      <c r="U407" s="537"/>
      <c r="V407" s="537"/>
      <c r="W407" s="537"/>
      <c r="X407" s="537"/>
      <c r="Y407" s="537"/>
    </row>
    <row r="408" spans="2:35" ht="15" customHeight="1">
      <c r="S408" s="537"/>
      <c r="T408" s="537"/>
      <c r="U408" s="537"/>
      <c r="V408" s="537"/>
      <c r="W408" s="537"/>
      <c r="X408" s="537"/>
      <c r="Y408" s="537"/>
    </row>
    <row r="409" spans="2:35" ht="15">
      <c r="S409" s="537"/>
      <c r="T409" s="537"/>
      <c r="U409" s="537"/>
      <c r="V409" s="537"/>
      <c r="W409" s="537"/>
      <c r="X409" s="537"/>
      <c r="Y409" s="537"/>
    </row>
    <row r="410" spans="2:35" ht="15">
      <c r="S410" s="537"/>
      <c r="T410" s="537"/>
      <c r="U410" s="537"/>
      <c r="V410" s="537"/>
      <c r="W410" s="537"/>
      <c r="X410" s="537"/>
      <c r="Y410" s="537"/>
    </row>
    <row r="411" spans="2:35" ht="15">
      <c r="S411" s="537"/>
      <c r="T411" s="537"/>
      <c r="U411" s="537"/>
      <c r="V411" s="537"/>
      <c r="W411" s="537"/>
      <c r="X411" s="537"/>
      <c r="Y411" s="537"/>
    </row>
    <row r="412" spans="2:35" ht="15">
      <c r="D412" s="545" t="s">
        <v>25</v>
      </c>
      <c r="S412" s="537"/>
      <c r="T412" s="537"/>
      <c r="U412" s="537"/>
      <c r="V412" s="537"/>
      <c r="W412" s="537"/>
      <c r="X412" s="537"/>
      <c r="Y412" s="537"/>
    </row>
    <row r="413" spans="2:35" ht="15">
      <c r="S413" s="537"/>
      <c r="T413" s="537"/>
      <c r="U413" s="537"/>
      <c r="V413" s="537"/>
      <c r="W413" s="537"/>
      <c r="X413" s="537"/>
      <c r="Y413" s="537"/>
    </row>
    <row r="414" spans="2:35" ht="15">
      <c r="S414" s="537"/>
      <c r="T414" s="537"/>
      <c r="U414" s="537"/>
      <c r="V414" s="537"/>
      <c r="W414" s="537"/>
      <c r="X414" s="537"/>
      <c r="Y414" s="537"/>
    </row>
    <row r="415" spans="2:35" ht="15">
      <c r="S415" s="537"/>
      <c r="T415" s="537"/>
      <c r="U415" s="537"/>
      <c r="V415" s="537"/>
      <c r="W415" s="537"/>
      <c r="X415" s="537"/>
      <c r="Y415" s="537"/>
    </row>
    <row r="416" spans="2:35" ht="15">
      <c r="S416" s="537"/>
      <c r="T416" s="537"/>
      <c r="U416" s="537"/>
      <c r="V416" s="537"/>
      <c r="W416" s="537"/>
      <c r="X416" s="537"/>
      <c r="Y416" s="537"/>
    </row>
    <row r="417" spans="19:25" ht="15">
      <c r="S417" s="537"/>
      <c r="T417" s="537"/>
      <c r="U417" s="537"/>
      <c r="V417" s="537"/>
      <c r="W417" s="537"/>
      <c r="X417" s="537"/>
      <c r="Y417" s="537"/>
    </row>
    <row r="418" spans="19:25" ht="15">
      <c r="S418" s="537"/>
      <c r="T418" s="537"/>
      <c r="U418" s="537"/>
      <c r="V418" s="537"/>
      <c r="W418" s="537"/>
      <c r="X418" s="537"/>
      <c r="Y418" s="537"/>
    </row>
    <row r="419" spans="19:25" ht="15">
      <c r="S419" s="537"/>
      <c r="T419" s="537"/>
      <c r="U419" s="537"/>
      <c r="V419" s="537"/>
      <c r="W419" s="537"/>
      <c r="X419" s="537"/>
      <c r="Y419" s="537"/>
    </row>
    <row r="420" spans="19:25" ht="15">
      <c r="S420" s="537"/>
      <c r="T420" s="537"/>
      <c r="U420" s="537"/>
      <c r="V420" s="537"/>
      <c r="W420" s="537"/>
      <c r="X420" s="537"/>
      <c r="Y420" s="537"/>
    </row>
    <row r="421" spans="19:25" ht="15">
      <c r="S421" s="537"/>
      <c r="T421" s="537"/>
      <c r="U421" s="537"/>
      <c r="V421" s="537"/>
      <c r="W421" s="537"/>
      <c r="X421" s="537"/>
      <c r="Y421" s="537"/>
    </row>
    <row r="422" spans="19:25" ht="15">
      <c r="S422" s="537"/>
      <c r="T422" s="537"/>
      <c r="U422" s="537"/>
      <c r="V422" s="537"/>
      <c r="W422" s="537"/>
      <c r="X422" s="537"/>
      <c r="Y422" s="537"/>
    </row>
    <row r="423" spans="19:25" ht="15">
      <c r="S423" s="537"/>
      <c r="T423" s="537"/>
      <c r="U423" s="537"/>
      <c r="V423" s="537"/>
      <c r="W423" s="537"/>
      <c r="X423" s="537"/>
      <c r="Y423" s="537"/>
    </row>
    <row r="424" spans="19:25" ht="15">
      <c r="S424" s="537"/>
      <c r="T424" s="537"/>
      <c r="U424" s="537"/>
      <c r="V424" s="537"/>
      <c r="W424" s="537"/>
      <c r="X424" s="537"/>
      <c r="Y424" s="537"/>
    </row>
  </sheetData>
  <mergeCells count="81">
    <mergeCell ref="I118:N118"/>
    <mergeCell ref="I98:L98"/>
    <mergeCell ref="I108:N108"/>
    <mergeCell ref="I109:N109"/>
    <mergeCell ref="I110:N110"/>
    <mergeCell ref="I111:N111"/>
    <mergeCell ref="I112:N112"/>
    <mergeCell ref="I113:N113"/>
    <mergeCell ref="I114:N114"/>
    <mergeCell ref="I115:N115"/>
    <mergeCell ref="I116:N116"/>
    <mergeCell ref="I117:N117"/>
    <mergeCell ref="I164:O164"/>
    <mergeCell ref="I119:N119"/>
    <mergeCell ref="I120:N120"/>
    <mergeCell ref="I121:N121"/>
    <mergeCell ref="I122:N122"/>
    <mergeCell ref="I123:N123"/>
    <mergeCell ref="I124:N124"/>
    <mergeCell ref="I125:N125"/>
    <mergeCell ref="I126:N126"/>
    <mergeCell ref="I127:N127"/>
    <mergeCell ref="I128:N128"/>
    <mergeCell ref="I129:N129"/>
    <mergeCell ref="I232:N232"/>
    <mergeCell ref="I165:O165"/>
    <mergeCell ref="I186:O186"/>
    <mergeCell ref="I187:O187"/>
    <mergeCell ref="I199:L199"/>
    <mergeCell ref="I201:L201"/>
    <mergeCell ref="I203:L203"/>
    <mergeCell ref="I206:O206"/>
    <mergeCell ref="I207:O207"/>
    <mergeCell ref="I208:O208"/>
    <mergeCell ref="I212:N212"/>
    <mergeCell ref="I213:N213"/>
    <mergeCell ref="I257:L257"/>
    <mergeCell ref="I233:N233"/>
    <mergeCell ref="I235:L235"/>
    <mergeCell ref="I237:L237"/>
    <mergeCell ref="I238:N238"/>
    <mergeCell ref="I239:N239"/>
    <mergeCell ref="I240:N240"/>
    <mergeCell ref="I241:N241"/>
    <mergeCell ref="I247:L247"/>
    <mergeCell ref="I253:L253"/>
    <mergeCell ref="I254:N254"/>
    <mergeCell ref="I255:N255"/>
    <mergeCell ref="C345:I345"/>
    <mergeCell ref="I259:L259"/>
    <mergeCell ref="I264:N264"/>
    <mergeCell ref="I265:N265"/>
    <mergeCell ref="I267:L267"/>
    <mergeCell ref="I269:L269"/>
    <mergeCell ref="I278:N278"/>
    <mergeCell ref="I279:N279"/>
    <mergeCell ref="I280:N280"/>
    <mergeCell ref="I281:N281"/>
    <mergeCell ref="I282:N282"/>
    <mergeCell ref="I283:N283"/>
    <mergeCell ref="F346:G346"/>
    <mergeCell ref="H346:I346"/>
    <mergeCell ref="F347:G347"/>
    <mergeCell ref="H347:I347"/>
    <mergeCell ref="F348:G348"/>
    <mergeCell ref="H348:I348"/>
    <mergeCell ref="F349:G349"/>
    <mergeCell ref="H349:I349"/>
    <mergeCell ref="F350:G350"/>
    <mergeCell ref="H350:I350"/>
    <mergeCell ref="F351:G351"/>
    <mergeCell ref="H351:I351"/>
    <mergeCell ref="C355:D355"/>
    <mergeCell ref="E355:G355"/>
    <mergeCell ref="H355:I355"/>
    <mergeCell ref="F352:G352"/>
    <mergeCell ref="H352:I352"/>
    <mergeCell ref="C353:I353"/>
    <mergeCell ref="C354:D354"/>
    <mergeCell ref="E354:G354"/>
    <mergeCell ref="H354:I354"/>
  </mergeCells>
  <conditionalFormatting sqref="Q2:Q343">
    <cfRule type="containsText" dxfId="64" priority="15" stopIfTrue="1" operator="containsText" text="13s/2of32s/R4s/31s/12x(N6,R2)">
      <formula>NOT(ISERROR(SEARCH("13s/2of32s/R4s/31s/12x(N6,R2)",Q2)))</formula>
    </cfRule>
    <cfRule type="containsText" dxfId="63" priority="16" stopIfTrue="1" operator="containsText" text="13s/2of32s/R4s/31s/6x(N6,R1/N3,R2)">
      <formula>NOT(ISERROR(SEARCH("13s/2of32s/R4s/31s/6x(N6,R1/N3,R2)",Q2)))</formula>
    </cfRule>
    <cfRule type="containsText" dxfId="62" priority="17" stopIfTrue="1" operator="containsText" text="13s/2of32s/R4s/31s(N3,R1)">
      <formula>NOT(ISERROR(SEARCH("13s/2of32s/R4s/31s(N3,R1)",Q2)))</formula>
    </cfRule>
    <cfRule type="containsText" dxfId="61" priority="18" stopIfTrue="1" operator="containsText" text="13s/2of32s/R4s(N3,R1)">
      <formula>NOT(ISERROR(SEARCH("13s/2of32s/R4s(N3,R1)",Q2)))</formula>
    </cfRule>
    <cfRule type="containsText" dxfId="60" priority="19" stopIfTrue="1" operator="containsText" text="13s(N3,R1)">
      <formula>NOT(ISERROR(SEARCH("13s(N3,R1)",Q2)))</formula>
    </cfRule>
    <cfRule type="containsText" dxfId="59" priority="20" stopIfTrue="1" operator="containsText" text="13s/22s/R4s/41s/10x(N5R2/N2R5)">
      <formula>NOT(ISERROR(SEARCH("13s/22s/R4s/41s/10x(N5R2/N2R5)",Q2)))</formula>
    </cfRule>
    <cfRule type="containsText" dxfId="58" priority="21" stopIfTrue="1" operator="containsText" text="13s/22s/R4s/41s/8x(N4R2/N2R4)">
      <formula>NOT(ISERROR(SEARCH("13s/22s/R4s/41s/8x(N4R2/N2R4)",Q2)))</formula>
    </cfRule>
    <cfRule type="containsText" dxfId="57" priority="22" stopIfTrue="1" operator="containsText" text="13s/22s/R4s/41s(N4,R1/N2,R2)">
      <formula>NOT(ISERROR(SEARCH("13s/22s/R4s/41s(N4,R1/N2,R2)",Q2)))</formula>
    </cfRule>
    <cfRule type="containsText" dxfId="56" priority="23" stopIfTrue="1" operator="containsText" text="13s/22s/R4s(N2,R1)">
      <formula>NOT(ISERROR(SEARCH("13s/22s/R4s(N2,R1)",Q2)))</formula>
    </cfRule>
    <cfRule type="containsText" dxfId="55" priority="24" stopIfTrue="1" operator="containsText" text="Unaceptable">
      <formula>NOT(ISERROR(SEARCH("Unaceptable",Q2)))</formula>
    </cfRule>
    <cfRule type="containsText" dxfId="54" priority="25" stopIfTrue="1" operator="containsText" text="13s(N2,R1)">
      <formula>NOT(ISERROR(SEARCH("13s(N2,R1)",Q2)))</formula>
    </cfRule>
  </conditionalFormatting>
  <conditionalFormatting sqref="N209:N211 N248:N253 N242:N245 N214:N231 N256:N263 N188:N205 N166:N185 N130:N163 N266:N277 N234:N237 N284:N343 N2:N107">
    <cfRule type="cellIs" dxfId="53" priority="14" stopIfTrue="1" operator="between">
      <formula>4</formula>
      <formula>5</formula>
    </cfRule>
  </conditionalFormatting>
  <conditionalFormatting sqref="N166:N185 N188:N205 N209:N211 N214:N231 N234:N237 N242:N253 N256:N263 N130:N163 N266:N277 N284:N343 N2:N107">
    <cfRule type="cellIs" dxfId="52" priority="9" stopIfTrue="1" operator="lessThan">
      <formula>2</formula>
    </cfRule>
    <cfRule type="cellIs" dxfId="51" priority="10" stopIfTrue="1" operator="between">
      <formula>3</formula>
      <formula>2</formula>
    </cfRule>
    <cfRule type="cellIs" dxfId="50" priority="11" stopIfTrue="1" operator="between">
      <formula>3</formula>
      <formula>4</formula>
    </cfRule>
    <cfRule type="cellIs" dxfId="49" priority="12" stopIfTrue="1" operator="greaterThan">
      <formula>6</formula>
    </cfRule>
    <cfRule type="cellIs" dxfId="48" priority="13" stopIfTrue="1" operator="between">
      <formula>5</formula>
      <formula>6</formula>
    </cfRule>
  </conditionalFormatting>
  <conditionalFormatting sqref="K248:K251 K214:K231 K260:K263 K270:K277 K242:K245 K209:K211 K204:K205 K188:K197 K166:K185 K130:K163 K100:K107 K284:K343 K2:K96">
    <cfRule type="cellIs" dxfId="47" priority="7" stopIfTrue="1" operator="lessThan">
      <formula>0.6</formula>
    </cfRule>
    <cfRule type="cellIs" dxfId="46" priority="8" stopIfTrue="1" operator="greaterThan">
      <formula>0.6</formula>
    </cfRule>
  </conditionalFormatting>
  <conditionalFormatting sqref="O130:O163 O166:O185 O188:O205 O209:O211 O214:O231 O234:O237 O242:O253 O256:O263 O266:O277 O284:O343 O2:O107">
    <cfRule type="cellIs" dxfId="45" priority="1" stopIfTrue="1" operator="between">
      <formula>30.8538</formula>
      <formula>93.3193</formula>
    </cfRule>
    <cfRule type="cellIs" dxfId="44" priority="2" stopIfTrue="1" operator="between">
      <formula>6.6807</formula>
      <formula>30.8538</formula>
    </cfRule>
    <cfRule type="cellIs" dxfId="43" priority="3" stopIfTrue="1" operator="between">
      <formula>0.621</formula>
      <formula>6.6807</formula>
    </cfRule>
    <cfRule type="cellIs" dxfId="42" priority="4" stopIfTrue="1" operator="between">
      <formula>0.0233</formula>
      <formula>0.621</formula>
    </cfRule>
    <cfRule type="cellIs" dxfId="41" priority="5" stopIfTrue="1" operator="between">
      <formula>0.00034</formula>
      <formula>0.0233</formula>
    </cfRule>
    <cfRule type="cellIs" dxfId="40" priority="6" stopIfTrue="1" operator="lessThan">
      <formula>0.00034</formula>
    </cfRule>
  </conditionalFormatting>
  <dataValidations count="10">
    <dataValidation type="list" allowBlank="1" showInputMessage="1" showErrorMessage="1" sqref="D128 D110 D112 D114 D116 D118 D120 D122 D124 D126 D108 D194 D198 D270 D268 D266 D264 D262 D260 D258 D256 D254 D252 D250 D248 D240 D238 D236 D234 D232 D230 D228 D226 D224 D222 D220 D218 D246 D244 D242 D172 D170 D158 D156 D154 D152 D150 D148 D146 D144 D142 D140 D138 D136 D134 D132 D130 D160 D162 D164 D166 D168 D174 D176 D178 D180 D182 D184 D202 D200 D214 D216 D190 D188 D192 D196">
      <formula1>"6000(1)E11,6000(1)E12,6000(1)E21,6000(1)E22,411(2),411(3),6000(2)E11,6000(2)E12"</formula1>
    </dataValidation>
    <dataValidation type="list" allowBlank="1" showInputMessage="1" showErrorMessage="1" sqref="D204 D186">
      <formula1>"Euroimmun(1),Euroimmun(2),Euroimmun(3),MR-96"</formula1>
    </dataValidation>
    <dataValidation type="list" allowBlank="1" showInputMessage="1" showErrorMessage="1" sqref="D272 D280 D278 D276 D274 D282">
      <formula1>"CA-1500,Start 4"</formula1>
    </dataValidation>
    <dataValidation type="list" allowBlank="1" showInputMessage="1" showErrorMessage="1" sqref="D206 D212 D209">
      <formula1>"6000(1)E11,6000(1)E12,6000(1)E21,6000(1)E22,6000(1)E11:E12,6000(1)E21:E22,6000(1)E11:E12:E21:E22,6000(1)E11:E21,6000(1)E11:E22,6000(1)E12:E21,6000(1)E12:E22,411(2),411(3),6000(2)E11,6000(2)E12,6000(2)E11:E12"</formula1>
    </dataValidation>
    <dataValidation type="list" allowBlank="1" showInputMessage="1" showErrorMessage="1" sqref="D66">
      <formula1>"AVL(1),AVL(2)"</formula1>
    </dataValidation>
    <dataValidation type="list" allowBlank="1" showInputMessage="1" showErrorMessage="1" sqref="D69 D104 D102 D100 D97 D91 D87 D83 D79 D75 D93 D89 D85 D81 D77 D73 D95 D71 D106">
      <formula1>"6000(1)P1,Integra400(2),6000(2)P2"</formula1>
    </dataValidation>
    <dataValidation type="list" allowBlank="1" showInputMessage="1" showErrorMessage="1" sqref="D284:D343">
      <formula1>"XS-1000,XS-800"</formula1>
    </dataValidation>
    <dataValidation type="list" allowBlank="1" showInputMessage="1" showErrorMessage="1" sqref="E2:E65">
      <formula1>"PCCCM1,PCCCM2,Precinorm U,Precipath U"</formula1>
    </dataValidation>
    <dataValidation type="list" allowBlank="1" showInputMessage="1" showErrorMessage="1" sqref="D16 D18 D20 D22 D24 D26 D28 D30 D32 D34 D36 D38 D40 D42 D44 D46 D48 D50 D52 D54 D56 D58 D2:D4 D6 D12 D10 D8 D14">
      <formula1>"6000(1)P1,Integra400(2),6000(2)P1"</formula1>
    </dataValidation>
    <dataValidation type="list" allowBlank="1" showInputMessage="1" showErrorMessage="1" sqref="D60 D64 D62">
      <formula1>"6000(1)ISE1,6000(2)ISE1"</formula1>
    </dataValidation>
  </dataValidations>
  <pageMargins left="0.51" right="0.56000000000000005" top="1.52" bottom="1" header="0.53" footer="0.49212598499999999"/>
  <pageSetup orientation="portrait" horizontalDpi="360" verticalDpi="360" r:id="rId1"/>
  <headerFooter alignWithMargins="0"/>
  <ignoredErrors>
    <ignoredError sqref="F2:Q2 F97:Q103 F3:K45 M3:Q45 F47:K96 F46 H46:K46 M47:Q96 M46:P46 F106:Q344 F104:K105 M104:Q105" numberStoredAsText="1"/>
    <ignoredError sqref="L3:L96" numberStoredAsText="1" formula="1"/>
    <ignoredError sqref="Q46" evalError="1" numberStoredAsText="1"/>
    <ignoredError sqref="L104:L105" numberStoredAsText="1" emptyCellReference="1"/>
  </ignoredErrors>
  <drawing r:id="rId2"/>
  <legacyDrawing r:id="rId3"/>
</worksheet>
</file>

<file path=xl/worksheets/sheet6.xml><?xml version="1.0" encoding="utf-8"?>
<worksheet xmlns="http://schemas.openxmlformats.org/spreadsheetml/2006/main" xmlns:r="http://schemas.openxmlformats.org/officeDocument/2006/relationships">
  <sheetPr>
    <tabColor rgb="FFFFFF00"/>
  </sheetPr>
  <dimension ref="B1:T30"/>
  <sheetViews>
    <sheetView showGridLines="0" workbookViewId="0">
      <pane ySplit="1" topLeftCell="A2" activePane="bottomLeft" state="frozen"/>
      <selection activeCell="B1" sqref="B1"/>
      <selection pane="bottomLeft" activeCell="M13" sqref="M13"/>
    </sheetView>
  </sheetViews>
  <sheetFormatPr defaultRowHeight="15"/>
  <cols>
    <col min="1" max="1" width="16.7109375" style="10" customWidth="1"/>
    <col min="2" max="2" width="4.42578125" style="10" bestFit="1" customWidth="1"/>
    <col min="3" max="3" width="14.42578125" style="10" bestFit="1" customWidth="1"/>
    <col min="4" max="4" width="14.140625" style="10" bestFit="1" customWidth="1"/>
    <col min="5" max="5" width="11.140625" style="10" bestFit="1" customWidth="1"/>
    <col min="6" max="6" width="5.28515625" style="10" bestFit="1" customWidth="1"/>
    <col min="7" max="7" width="6.7109375" style="10" bestFit="1" customWidth="1"/>
    <col min="8" max="8" width="4.85546875" style="10" bestFit="1" customWidth="1"/>
    <col min="9" max="9" width="6.7109375" style="10" bestFit="1" customWidth="1"/>
    <col min="10" max="10" width="7.42578125" style="10" bestFit="1" customWidth="1"/>
    <col min="11" max="11" width="7.42578125" style="537" customWidth="1"/>
    <col min="12" max="12" width="6.7109375" style="10" customWidth="1"/>
    <col min="13" max="13" width="17.42578125" style="10" bestFit="1" customWidth="1"/>
    <col min="14" max="16384" width="9.140625" style="10"/>
  </cols>
  <sheetData>
    <row r="1" spans="2:20" ht="15.75">
      <c r="B1" s="387" t="s">
        <v>0</v>
      </c>
      <c r="C1" s="387" t="s">
        <v>1</v>
      </c>
      <c r="D1" s="388" t="s">
        <v>2</v>
      </c>
      <c r="E1" s="389" t="s">
        <v>3</v>
      </c>
      <c r="F1" s="5" t="s">
        <v>4</v>
      </c>
      <c r="G1" s="5" t="s">
        <v>5</v>
      </c>
      <c r="H1" s="390" t="s">
        <v>6</v>
      </c>
      <c r="I1" s="387" t="s">
        <v>11</v>
      </c>
      <c r="J1" s="437" t="s">
        <v>12</v>
      </c>
      <c r="K1" s="930" t="s">
        <v>312</v>
      </c>
      <c r="L1" s="438" t="s">
        <v>13</v>
      </c>
      <c r="M1" s="438" t="s">
        <v>273</v>
      </c>
      <c r="N1" s="391" t="s">
        <v>14</v>
      </c>
      <c r="O1" s="392" t="s">
        <v>15</v>
      </c>
      <c r="P1" s="393" t="s">
        <v>16</v>
      </c>
      <c r="Q1" s="394" t="s">
        <v>17</v>
      </c>
      <c r="R1" s="439" t="s">
        <v>18</v>
      </c>
      <c r="S1" s="440" t="s">
        <v>19</v>
      </c>
      <c r="T1" s="6" t="s">
        <v>20</v>
      </c>
    </row>
    <row r="2" spans="2:20" ht="15.75">
      <c r="B2" s="441">
        <v>1</v>
      </c>
      <c r="C2" s="442" t="s">
        <v>108</v>
      </c>
      <c r="D2" s="443" t="s">
        <v>21</v>
      </c>
      <c r="E2" s="444" t="s">
        <v>22</v>
      </c>
      <c r="F2" s="467" t="s">
        <v>274</v>
      </c>
      <c r="G2" s="468">
        <v>2.4900000000000002</v>
      </c>
      <c r="H2" s="468">
        <v>4</v>
      </c>
      <c r="I2" s="445">
        <v>10</v>
      </c>
      <c r="J2" s="446">
        <f>(I2-H2)/G2</f>
        <v>2.4096385542168672</v>
      </c>
      <c r="K2" s="931">
        <f xml:space="preserve"> ((1-NORMSDIST(J2-1.5))*1000000)/10000</f>
        <v>18.150657949662474</v>
      </c>
    </row>
    <row r="3" spans="2:20" ht="15.75">
      <c r="B3" s="1012">
        <v>2</v>
      </c>
      <c r="C3" s="448" t="s">
        <v>138</v>
      </c>
      <c r="D3" s="447" t="s">
        <v>27</v>
      </c>
      <c r="E3" s="449" t="s">
        <v>22</v>
      </c>
      <c r="F3" s="476" t="s">
        <v>275</v>
      </c>
      <c r="G3" s="477">
        <v>2.29</v>
      </c>
      <c r="H3" s="477">
        <v>1</v>
      </c>
      <c r="I3" s="450">
        <v>5</v>
      </c>
      <c r="J3" s="446">
        <f>(I3-H3)/G3</f>
        <v>1.7467248908296944</v>
      </c>
      <c r="K3" s="931">
        <f t="shared" ref="K3:K29" si="0" xml:space="preserve"> ((1-NORMSDIST(J3-1.5))*1000000)/10000</f>
        <v>40.256057093019727</v>
      </c>
    </row>
    <row r="4" spans="2:20" ht="15.75">
      <c r="B4" s="1013"/>
      <c r="C4" s="448" t="s">
        <v>138</v>
      </c>
      <c r="D4" s="447" t="s">
        <v>27</v>
      </c>
      <c r="E4" s="449" t="s">
        <v>23</v>
      </c>
      <c r="F4" s="476" t="s">
        <v>277</v>
      </c>
      <c r="G4" s="477">
        <v>2.48</v>
      </c>
      <c r="H4" s="477">
        <v>0</v>
      </c>
      <c r="I4" s="450">
        <v>5</v>
      </c>
      <c r="J4" s="446">
        <f t="shared" ref="J4:J29" si="1">(I4-H4)/G4</f>
        <v>2.0161290322580645</v>
      </c>
      <c r="K4" s="931">
        <f t="shared" si="0"/>
        <v>30.28821460660388</v>
      </c>
    </row>
    <row r="5" spans="2:20" ht="15.75">
      <c r="B5" s="1010">
        <v>3</v>
      </c>
      <c r="C5" s="442" t="s">
        <v>139</v>
      </c>
      <c r="D5" s="441" t="s">
        <v>27</v>
      </c>
      <c r="E5" s="444" t="s">
        <v>22</v>
      </c>
      <c r="F5" s="470" t="s">
        <v>278</v>
      </c>
      <c r="G5" s="471">
        <v>2.4</v>
      </c>
      <c r="H5" s="471">
        <v>2</v>
      </c>
      <c r="I5" s="450">
        <v>8</v>
      </c>
      <c r="J5" s="446">
        <f t="shared" si="1"/>
        <v>2.5</v>
      </c>
      <c r="K5" s="931">
        <f t="shared" si="0"/>
        <v>15.865525393145706</v>
      </c>
    </row>
    <row r="6" spans="2:20" ht="15.75">
      <c r="B6" s="1011"/>
      <c r="C6" s="442" t="s">
        <v>139</v>
      </c>
      <c r="D6" s="441" t="s">
        <v>27</v>
      </c>
      <c r="E6" s="444" t="s">
        <v>23</v>
      </c>
      <c r="F6" s="470" t="s">
        <v>274</v>
      </c>
      <c r="G6" s="471">
        <v>2.66</v>
      </c>
      <c r="H6" s="471">
        <v>1</v>
      </c>
      <c r="I6" s="450">
        <v>8</v>
      </c>
      <c r="J6" s="446">
        <f t="shared" si="1"/>
        <v>2.6315789473684208</v>
      </c>
      <c r="K6" s="931">
        <f t="shared" si="0"/>
        <v>12.890574757314299</v>
      </c>
    </row>
    <row r="7" spans="2:20" ht="15.75">
      <c r="B7" s="1012">
        <v>4</v>
      </c>
      <c r="C7" s="448" t="s">
        <v>146</v>
      </c>
      <c r="D7" s="455" t="s">
        <v>26</v>
      </c>
      <c r="E7" s="456" t="s">
        <v>22</v>
      </c>
      <c r="F7" s="401">
        <v>20</v>
      </c>
      <c r="G7" s="402">
        <v>4.13</v>
      </c>
      <c r="H7" s="406">
        <v>3</v>
      </c>
      <c r="I7" s="483">
        <v>13.6</v>
      </c>
      <c r="J7" s="446">
        <f t="shared" si="1"/>
        <v>2.566585956416465</v>
      </c>
      <c r="K7" s="931">
        <f t="shared" si="0"/>
        <v>14.307942242552297</v>
      </c>
    </row>
    <row r="8" spans="2:20" ht="15.75">
      <c r="B8" s="1013"/>
      <c r="C8" s="448" t="s">
        <v>146</v>
      </c>
      <c r="D8" s="455" t="s">
        <v>26</v>
      </c>
      <c r="E8" s="456" t="s">
        <v>23</v>
      </c>
      <c r="F8" s="401">
        <v>20</v>
      </c>
      <c r="G8" s="402">
        <v>3.8</v>
      </c>
      <c r="H8" s="406">
        <v>3</v>
      </c>
      <c r="I8" s="483">
        <v>13.6</v>
      </c>
      <c r="J8" s="446">
        <f t="shared" si="1"/>
        <v>2.7894736842105265</v>
      </c>
      <c r="K8" s="931">
        <f t="shared" si="0"/>
        <v>9.8616729673816295</v>
      </c>
    </row>
    <row r="9" spans="2:20" ht="15.75">
      <c r="B9" s="1010">
        <v>5</v>
      </c>
      <c r="C9" s="442" t="s">
        <v>155</v>
      </c>
      <c r="D9" s="443" t="s">
        <v>257</v>
      </c>
      <c r="E9" s="451" t="s">
        <v>35</v>
      </c>
      <c r="F9" s="470" t="s">
        <v>277</v>
      </c>
      <c r="G9" s="471">
        <v>3.21</v>
      </c>
      <c r="H9" s="471">
        <v>1</v>
      </c>
      <c r="I9" s="452">
        <v>6.8</v>
      </c>
      <c r="J9" s="446">
        <f t="shared" si="1"/>
        <v>1.8068535825545171</v>
      </c>
      <c r="K9" s="931">
        <f t="shared" si="0"/>
        <v>37.94774106821049</v>
      </c>
    </row>
    <row r="10" spans="2:20" ht="15.75">
      <c r="B10" s="1011"/>
      <c r="C10" s="442" t="s">
        <v>155</v>
      </c>
      <c r="D10" s="443" t="s">
        <v>257</v>
      </c>
      <c r="E10" s="451" t="s">
        <v>36</v>
      </c>
      <c r="F10" s="470" t="s">
        <v>278</v>
      </c>
      <c r="G10" s="471">
        <v>2.17</v>
      </c>
      <c r="H10" s="471">
        <v>1</v>
      </c>
      <c r="I10" s="452">
        <v>6.8</v>
      </c>
      <c r="J10" s="446">
        <f t="shared" si="1"/>
        <v>2.6728110599078341</v>
      </c>
      <c r="K10" s="931">
        <f t="shared" si="0"/>
        <v>12.043579097293055</v>
      </c>
    </row>
    <row r="11" spans="2:20" ht="15.75">
      <c r="B11" s="1014">
        <v>6</v>
      </c>
      <c r="C11" s="448" t="s">
        <v>158</v>
      </c>
      <c r="D11" s="455" t="s">
        <v>26</v>
      </c>
      <c r="E11" s="456" t="s">
        <v>41</v>
      </c>
      <c r="F11" s="476" t="s">
        <v>275</v>
      </c>
      <c r="G11" s="477">
        <v>7.01</v>
      </c>
      <c r="H11" s="477">
        <v>3</v>
      </c>
      <c r="I11" s="452">
        <v>12.5</v>
      </c>
      <c r="J11" s="446">
        <f t="shared" si="1"/>
        <v>1.3552068473609131</v>
      </c>
      <c r="K11" s="931">
        <f t="shared" si="0"/>
        <v>55.756290567240377</v>
      </c>
    </row>
    <row r="12" spans="2:20" ht="15.75">
      <c r="B12" s="1016"/>
      <c r="C12" s="448" t="s">
        <v>158</v>
      </c>
      <c r="D12" s="455" t="s">
        <v>26</v>
      </c>
      <c r="E12" s="456" t="s">
        <v>42</v>
      </c>
      <c r="F12" s="476" t="s">
        <v>282</v>
      </c>
      <c r="G12" s="477">
        <v>4.32</v>
      </c>
      <c r="H12" s="477">
        <v>1</v>
      </c>
      <c r="I12" s="452">
        <v>12.5</v>
      </c>
      <c r="J12" s="446">
        <f t="shared" si="1"/>
        <v>2.6620370370370368</v>
      </c>
      <c r="K12" s="931">
        <f t="shared" si="0"/>
        <v>12.261021043396436</v>
      </c>
    </row>
    <row r="13" spans="2:20" ht="15.75">
      <c r="B13" s="1017">
        <v>7</v>
      </c>
      <c r="C13" s="442" t="s">
        <v>187</v>
      </c>
      <c r="D13" s="441" t="s">
        <v>72</v>
      </c>
      <c r="E13" s="451" t="s">
        <v>70</v>
      </c>
      <c r="F13" s="467" t="s">
        <v>278</v>
      </c>
      <c r="G13" s="469">
        <v>6.03</v>
      </c>
      <c r="H13" s="469">
        <v>2</v>
      </c>
      <c r="I13" s="457">
        <v>19.614315191235423</v>
      </c>
      <c r="J13" s="446">
        <f t="shared" si="1"/>
        <v>2.9211136303873007</v>
      </c>
      <c r="K13" s="931">
        <f t="shared" si="0"/>
        <v>7.7641864026469554</v>
      </c>
    </row>
    <row r="14" spans="2:20" ht="15.75">
      <c r="B14" s="1018"/>
      <c r="C14" s="442" t="s">
        <v>187</v>
      </c>
      <c r="D14" s="441" t="s">
        <v>72</v>
      </c>
      <c r="E14" s="451" t="s">
        <v>71</v>
      </c>
      <c r="F14" s="467" t="s">
        <v>274</v>
      </c>
      <c r="G14" s="469">
        <v>6.81</v>
      </c>
      <c r="H14" s="469">
        <v>2</v>
      </c>
      <c r="I14" s="457">
        <v>19.614315191235423</v>
      </c>
      <c r="J14" s="446">
        <f t="shared" si="1"/>
        <v>2.5865367388010903</v>
      </c>
      <c r="K14" s="931">
        <f t="shared" si="0"/>
        <v>13.862079799170635</v>
      </c>
    </row>
    <row r="15" spans="2:20" ht="15.75">
      <c r="B15" s="1014">
        <v>8</v>
      </c>
      <c r="C15" s="458" t="s">
        <v>84</v>
      </c>
      <c r="D15" s="447" t="s">
        <v>80</v>
      </c>
      <c r="E15" s="456" t="s">
        <v>81</v>
      </c>
      <c r="F15" s="404">
        <v>30</v>
      </c>
      <c r="G15" s="480">
        <v>14</v>
      </c>
      <c r="H15" s="405">
        <v>0</v>
      </c>
      <c r="I15" s="459">
        <v>29.7</v>
      </c>
      <c r="J15" s="446">
        <f t="shared" si="1"/>
        <v>2.1214285714285714</v>
      </c>
      <c r="K15" s="931">
        <f t="shared" si="0"/>
        <v>26.715883902549709</v>
      </c>
    </row>
    <row r="16" spans="2:20" ht="15.75">
      <c r="B16" s="1016"/>
      <c r="C16" s="458" t="s">
        <v>84</v>
      </c>
      <c r="D16" s="447" t="s">
        <v>80</v>
      </c>
      <c r="E16" s="456" t="s">
        <v>81</v>
      </c>
      <c r="F16" s="404">
        <v>30</v>
      </c>
      <c r="G16" s="480">
        <v>10.4</v>
      </c>
      <c r="H16" s="405">
        <v>0</v>
      </c>
      <c r="I16" s="459">
        <v>29.7</v>
      </c>
      <c r="J16" s="446">
        <f t="shared" si="1"/>
        <v>2.8557692307692304</v>
      </c>
      <c r="K16" s="931">
        <f t="shared" si="0"/>
        <v>8.7586302063563668</v>
      </c>
    </row>
    <row r="17" spans="2:11" ht="15.75">
      <c r="B17" s="441">
        <v>9</v>
      </c>
      <c r="C17" s="442" t="s">
        <v>210</v>
      </c>
      <c r="D17" s="441" t="s">
        <v>74</v>
      </c>
      <c r="E17" s="451" t="s">
        <v>92</v>
      </c>
      <c r="F17" s="470" t="s">
        <v>274</v>
      </c>
      <c r="G17" s="471">
        <v>6.15</v>
      </c>
      <c r="H17" s="471">
        <v>3</v>
      </c>
      <c r="I17" s="460">
        <v>20</v>
      </c>
      <c r="J17" s="446">
        <f t="shared" si="1"/>
        <v>2.7642276422764227</v>
      </c>
      <c r="K17" s="931">
        <f t="shared" si="0"/>
        <v>10.307416600006292</v>
      </c>
    </row>
    <row r="18" spans="2:11" ht="15.75">
      <c r="B18" s="1012">
        <v>10</v>
      </c>
      <c r="C18" s="484" t="s">
        <v>213</v>
      </c>
      <c r="D18" s="447" t="s">
        <v>48</v>
      </c>
      <c r="E18" s="456" t="s">
        <v>94</v>
      </c>
      <c r="F18" s="478" t="s">
        <v>274</v>
      </c>
      <c r="G18" s="479">
        <v>4.63</v>
      </c>
      <c r="H18" s="479">
        <v>0</v>
      </c>
      <c r="I18" s="460">
        <v>10</v>
      </c>
      <c r="J18" s="446">
        <f t="shared" si="1"/>
        <v>2.159827213822894</v>
      </c>
      <c r="K18" s="931">
        <f t="shared" si="0"/>
        <v>25.468235866241073</v>
      </c>
    </row>
    <row r="19" spans="2:11" ht="15.75">
      <c r="B19" s="1013"/>
      <c r="C19" s="484" t="s">
        <v>213</v>
      </c>
      <c r="D19" s="447" t="s">
        <v>48</v>
      </c>
      <c r="E19" s="456" t="s">
        <v>95</v>
      </c>
      <c r="F19" s="478" t="s">
        <v>274</v>
      </c>
      <c r="G19" s="479">
        <v>4.41</v>
      </c>
      <c r="H19" s="479">
        <v>1</v>
      </c>
      <c r="I19" s="460">
        <v>10</v>
      </c>
      <c r="J19" s="446">
        <f t="shared" si="1"/>
        <v>2.0408163265306123</v>
      </c>
      <c r="K19" s="931">
        <f t="shared" si="0"/>
        <v>29.431709419641749</v>
      </c>
    </row>
    <row r="20" spans="2:11" ht="15.75">
      <c r="B20" s="1010">
        <v>11</v>
      </c>
      <c r="C20" s="442" t="s">
        <v>220</v>
      </c>
      <c r="D20" s="441" t="s">
        <v>74</v>
      </c>
      <c r="E20" s="451" t="s">
        <v>92</v>
      </c>
      <c r="F20" s="467" t="s">
        <v>278</v>
      </c>
      <c r="G20" s="469">
        <v>10.65</v>
      </c>
      <c r="H20" s="469">
        <v>3</v>
      </c>
      <c r="I20" s="460">
        <v>15</v>
      </c>
      <c r="J20" s="446">
        <f t="shared" si="1"/>
        <v>1.1267605633802817</v>
      </c>
      <c r="K20" s="931">
        <f t="shared" si="0"/>
        <v>64.551487639076015</v>
      </c>
    </row>
    <row r="21" spans="2:11" ht="15.75">
      <c r="B21" s="1011"/>
      <c r="C21" s="442" t="s">
        <v>220</v>
      </c>
      <c r="D21" s="441" t="s">
        <v>74</v>
      </c>
      <c r="E21" s="451" t="s">
        <v>93</v>
      </c>
      <c r="F21" s="467" t="s">
        <v>275</v>
      </c>
      <c r="G21" s="469">
        <v>8.25</v>
      </c>
      <c r="H21" s="469">
        <v>2</v>
      </c>
      <c r="I21" s="460">
        <v>15</v>
      </c>
      <c r="J21" s="446">
        <f t="shared" si="1"/>
        <v>1.5757575757575757</v>
      </c>
      <c r="K21" s="931">
        <f t="shared" si="0"/>
        <v>46.980598436224653</v>
      </c>
    </row>
    <row r="22" spans="2:11" ht="15.75">
      <c r="B22" s="1012">
        <v>12</v>
      </c>
      <c r="C22" s="448" t="s">
        <v>221</v>
      </c>
      <c r="D22" s="447" t="s">
        <v>69</v>
      </c>
      <c r="E22" s="456" t="s">
        <v>92</v>
      </c>
      <c r="F22" s="476" t="s">
        <v>278</v>
      </c>
      <c r="G22" s="477">
        <v>4.88</v>
      </c>
      <c r="H22" s="477">
        <v>0</v>
      </c>
      <c r="I22" s="460">
        <v>10</v>
      </c>
      <c r="J22" s="446">
        <f t="shared" si="1"/>
        <v>2.0491803278688523</v>
      </c>
      <c r="K22" s="931">
        <f t="shared" si="0"/>
        <v>29.144085164993704</v>
      </c>
    </row>
    <row r="23" spans="2:11" ht="15.75">
      <c r="B23" s="1013"/>
      <c r="C23" s="448" t="s">
        <v>221</v>
      </c>
      <c r="D23" s="447" t="s">
        <v>69</v>
      </c>
      <c r="E23" s="456" t="s">
        <v>93</v>
      </c>
      <c r="F23" s="476" t="s">
        <v>287</v>
      </c>
      <c r="G23" s="477">
        <v>4.4800000000000004</v>
      </c>
      <c r="H23" s="477">
        <v>0</v>
      </c>
      <c r="I23" s="460">
        <v>10</v>
      </c>
      <c r="J23" s="446">
        <f t="shared" si="1"/>
        <v>2.2321428571428568</v>
      </c>
      <c r="K23" s="931">
        <f t="shared" si="0"/>
        <v>23.204068889367012</v>
      </c>
    </row>
    <row r="24" spans="2:11" ht="15.75">
      <c r="B24" s="1017">
        <v>13</v>
      </c>
      <c r="C24" s="442" t="s">
        <v>230</v>
      </c>
      <c r="D24" s="443" t="s">
        <v>103</v>
      </c>
      <c r="E24" s="451" t="s">
        <v>104</v>
      </c>
      <c r="F24" s="467" t="s">
        <v>305</v>
      </c>
      <c r="G24" s="469">
        <v>1.87</v>
      </c>
      <c r="H24" s="469">
        <v>1</v>
      </c>
      <c r="I24" s="450">
        <v>6</v>
      </c>
      <c r="J24" s="446">
        <f t="shared" si="1"/>
        <v>2.6737967914438503</v>
      </c>
      <c r="K24" s="931">
        <f t="shared" si="0"/>
        <v>12.02382147452683</v>
      </c>
    </row>
    <row r="25" spans="2:11" ht="15.75">
      <c r="B25" s="1018"/>
      <c r="C25" s="442" t="s">
        <v>230</v>
      </c>
      <c r="D25" s="443" t="s">
        <v>107</v>
      </c>
      <c r="E25" s="451" t="s">
        <v>104</v>
      </c>
      <c r="F25" s="467" t="s">
        <v>305</v>
      </c>
      <c r="G25" s="469">
        <v>1.98</v>
      </c>
      <c r="H25" s="469">
        <v>1</v>
      </c>
      <c r="I25" s="450">
        <v>6</v>
      </c>
      <c r="J25" s="446">
        <f t="shared" si="1"/>
        <v>2.5252525252525251</v>
      </c>
      <c r="K25" s="931">
        <f t="shared" si="0"/>
        <v>15.262202510182821</v>
      </c>
    </row>
    <row r="26" spans="2:11" ht="15.75">
      <c r="B26" s="1014">
        <v>14</v>
      </c>
      <c r="C26" s="448" t="s">
        <v>234</v>
      </c>
      <c r="D26" s="455" t="s">
        <v>103</v>
      </c>
      <c r="E26" s="456" t="s">
        <v>106</v>
      </c>
      <c r="F26" s="476" t="s">
        <v>307</v>
      </c>
      <c r="G26" s="477">
        <v>20.21</v>
      </c>
      <c r="H26" s="477">
        <v>24</v>
      </c>
      <c r="I26" s="461">
        <v>41.9</v>
      </c>
      <c r="J26" s="446">
        <f t="shared" si="1"/>
        <v>0.88570014844136558</v>
      </c>
      <c r="K26" s="931">
        <f t="shared" si="0"/>
        <v>73.049139968819887</v>
      </c>
    </row>
    <row r="27" spans="2:11" ht="15.75">
      <c r="B27" s="1016"/>
      <c r="C27" s="448" t="s">
        <v>234</v>
      </c>
      <c r="D27" s="455" t="s">
        <v>107</v>
      </c>
      <c r="E27" s="456" t="s">
        <v>106</v>
      </c>
      <c r="F27" s="476" t="s">
        <v>305</v>
      </c>
      <c r="G27" s="477">
        <v>15.73</v>
      </c>
      <c r="H27" s="477">
        <v>15</v>
      </c>
      <c r="I27" s="461">
        <v>41.9</v>
      </c>
      <c r="J27" s="446">
        <f t="shared" si="1"/>
        <v>1.7101080737444372</v>
      </c>
      <c r="K27" s="931">
        <f t="shared" si="0"/>
        <v>41.679166209528091</v>
      </c>
    </row>
    <row r="28" spans="2:11" ht="15.75">
      <c r="B28" s="1017">
        <v>15</v>
      </c>
      <c r="C28" s="442" t="s">
        <v>238</v>
      </c>
      <c r="D28" s="443" t="s">
        <v>103</v>
      </c>
      <c r="E28" s="451" t="s">
        <v>104</v>
      </c>
      <c r="F28" s="470" t="s">
        <v>305</v>
      </c>
      <c r="G28" s="471">
        <v>7.33</v>
      </c>
      <c r="H28" s="471">
        <v>16</v>
      </c>
      <c r="I28" s="445">
        <v>25</v>
      </c>
      <c r="J28" s="446">
        <f t="shared" si="1"/>
        <v>1.2278308321964528</v>
      </c>
      <c r="K28" s="931">
        <f t="shared" si="0"/>
        <v>60.72540261086796</v>
      </c>
    </row>
    <row r="29" spans="2:11" ht="15.75">
      <c r="B29" s="1018"/>
      <c r="C29" s="442" t="s">
        <v>238</v>
      </c>
      <c r="D29" s="443" t="s">
        <v>107</v>
      </c>
      <c r="E29" s="451" t="s">
        <v>104</v>
      </c>
      <c r="F29" s="467" t="s">
        <v>305</v>
      </c>
      <c r="G29" s="469">
        <v>8.5299999999999994</v>
      </c>
      <c r="H29" s="469">
        <v>11</v>
      </c>
      <c r="I29" s="445">
        <v>25</v>
      </c>
      <c r="J29" s="446">
        <f t="shared" si="1"/>
        <v>1.6412661195779603</v>
      </c>
      <c r="K29" s="931">
        <f t="shared" si="0"/>
        <v>44.382985691209711</v>
      </c>
    </row>
    <row r="30" spans="2:11">
      <c r="K30"/>
    </row>
  </sheetData>
  <mergeCells count="13">
    <mergeCell ref="B13:B14"/>
    <mergeCell ref="B3:B4"/>
    <mergeCell ref="B5:B6"/>
    <mergeCell ref="B7:B8"/>
    <mergeCell ref="B9:B10"/>
    <mergeCell ref="B11:B12"/>
    <mergeCell ref="B28:B29"/>
    <mergeCell ref="B15:B16"/>
    <mergeCell ref="B18:B19"/>
    <mergeCell ref="B20:B21"/>
    <mergeCell ref="B22:B23"/>
    <mergeCell ref="B24:B25"/>
    <mergeCell ref="B26:B27"/>
  </mergeCells>
  <conditionalFormatting sqref="J2:K29">
    <cfRule type="cellIs" dxfId="39" priority="18" stopIfTrue="1" operator="between">
      <formula>4</formula>
      <formula>5</formula>
    </cfRule>
  </conditionalFormatting>
  <conditionalFormatting sqref="J2:K29">
    <cfRule type="cellIs" dxfId="38" priority="13" stopIfTrue="1" operator="lessThan">
      <formula>2</formula>
    </cfRule>
    <cfRule type="cellIs" dxfId="37" priority="14" stopIfTrue="1" operator="between">
      <formula>3</formula>
      <formula>2</formula>
    </cfRule>
    <cfRule type="cellIs" dxfId="36" priority="15" stopIfTrue="1" operator="between">
      <formula>3</formula>
      <formula>4</formula>
    </cfRule>
    <cfRule type="cellIs" dxfId="35" priority="16" stopIfTrue="1" operator="greaterThan">
      <formula>6</formula>
    </cfRule>
    <cfRule type="cellIs" dxfId="34" priority="17" stopIfTrue="1" operator="between">
      <formula>5</formula>
      <formula>6</formula>
    </cfRule>
  </conditionalFormatting>
  <conditionalFormatting sqref="K2:K29">
    <cfRule type="cellIs" dxfId="33" priority="12" stopIfTrue="1" operator="between">
      <formula>4</formula>
      <formula>5</formula>
    </cfRule>
  </conditionalFormatting>
  <conditionalFormatting sqref="K2:K29">
    <cfRule type="cellIs" dxfId="32" priority="7" stopIfTrue="1" operator="lessThan">
      <formula>2</formula>
    </cfRule>
    <cfRule type="cellIs" dxfId="31" priority="8" stopIfTrue="1" operator="between">
      <formula>3</formula>
      <formula>2</formula>
    </cfRule>
    <cfRule type="cellIs" dxfId="30" priority="9" stopIfTrue="1" operator="between">
      <formula>3</formula>
      <formula>4</formula>
    </cfRule>
    <cfRule type="cellIs" dxfId="29" priority="10" stopIfTrue="1" operator="greaterThan">
      <formula>6</formula>
    </cfRule>
    <cfRule type="cellIs" dxfId="28" priority="11" stopIfTrue="1" operator="between">
      <formula>5</formula>
      <formula>6</formula>
    </cfRule>
  </conditionalFormatting>
  <conditionalFormatting sqref="K2:K29">
    <cfRule type="cellIs" dxfId="27" priority="1" stopIfTrue="1" operator="between">
      <formula>30.8538</formula>
      <formula>93.3193</formula>
    </cfRule>
    <cfRule type="cellIs" dxfId="26" priority="2" stopIfTrue="1" operator="between">
      <formula>6.6807</formula>
      <formula>30.8538</formula>
    </cfRule>
    <cfRule type="cellIs" dxfId="25" priority="3" stopIfTrue="1" operator="between">
      <formula>0.621</formula>
      <formula>6.6807</formula>
    </cfRule>
    <cfRule type="cellIs" dxfId="24" priority="4" stopIfTrue="1" operator="between">
      <formula>0.0233</formula>
      <formula>0.621</formula>
    </cfRule>
    <cfRule type="cellIs" dxfId="23" priority="5" stopIfTrue="1" operator="between">
      <formula>0.00034</formula>
      <formula>0.0233</formula>
    </cfRule>
    <cfRule type="cellIs" dxfId="22" priority="6" stopIfTrue="1" operator="lessThan">
      <formula>0.00034</formula>
    </cfRule>
  </conditionalFormatting>
  <dataValidations disablePrompts="1" count="7">
    <dataValidation type="list" allowBlank="1" showInputMessage="1" showErrorMessage="1" sqref="E2:E6">
      <formula1>"PCCCM1,PCCCM2,Precinorm U,Precipath U"</formula1>
    </dataValidation>
    <dataValidation type="list" allowBlank="1" showInputMessage="1" showErrorMessage="1" sqref="D2">
      <formula1>"6000(1)P1,Integra400(2),6000(2)P1"</formula1>
    </dataValidation>
    <dataValidation type="list" allowBlank="1" showInputMessage="1" showErrorMessage="1" sqref="D3:D6">
      <formula1>"6000(1)ISE1,6000(2)ISE1"</formula1>
    </dataValidation>
    <dataValidation type="list" allowBlank="1" showInputMessage="1" showErrorMessage="1" sqref="D7:D12">
      <formula1>"6000(1)P1,Integra400(2),6000(2)P2"</formula1>
    </dataValidation>
    <dataValidation type="list" allowBlank="1" showInputMessage="1" showErrorMessage="1" sqref="D13:D14 D17:D23">
      <formula1>"6000(1)E11,6000(1)E12,6000(1)E21,6000(1)E22,411(2),411(3),6000(2)E11,6000(2)E12"</formula1>
    </dataValidation>
    <dataValidation type="list" allowBlank="1" showInputMessage="1" showErrorMessage="1" sqref="D15:D16">
      <formula1>"Euroimmun(1),Euroimmun(2),Euroimmun(3),MR-96"</formula1>
    </dataValidation>
    <dataValidation type="list" allowBlank="1" showInputMessage="1" showErrorMessage="1" sqref="D24:D29">
      <formula1>"XS-1000,XS-800"</formula1>
    </dataValidation>
  </dataValidations>
  <pageMargins left="0.7" right="0.7" top="0.75" bottom="0.75" header="0.3" footer="0.3"/>
  <ignoredErrors>
    <ignoredError sqref="F2:F29" numberStoredAsText="1"/>
  </ignoredErrors>
  <legacyDrawing r:id="rId1"/>
</worksheet>
</file>

<file path=xl/worksheets/sheet7.xml><?xml version="1.0" encoding="utf-8"?>
<worksheet xmlns="http://schemas.openxmlformats.org/spreadsheetml/2006/main" xmlns:r="http://schemas.openxmlformats.org/officeDocument/2006/relationships">
  <sheetPr>
    <tabColor rgb="FFFFC000"/>
  </sheetPr>
  <dimension ref="B1:F31"/>
  <sheetViews>
    <sheetView showGridLines="0" workbookViewId="0">
      <pane ySplit="2" topLeftCell="A3" activePane="bottomLeft" state="frozen"/>
      <selection pane="bottomLeft" activeCell="I9" sqref="I9"/>
    </sheetView>
  </sheetViews>
  <sheetFormatPr defaultRowHeight="15"/>
  <cols>
    <col min="1" max="1" width="45.7109375" customWidth="1"/>
    <col min="2" max="3" width="17.28515625" bestFit="1" customWidth="1"/>
    <col min="4" max="4" width="14.42578125" style="10" bestFit="1" customWidth="1"/>
    <col min="5" max="5" width="3" customWidth="1"/>
    <col min="6" max="6" width="22.7109375" bestFit="1" customWidth="1"/>
  </cols>
  <sheetData>
    <row r="1" spans="2:6" ht="15.75">
      <c r="B1" s="487" t="s">
        <v>308</v>
      </c>
      <c r="C1" s="487" t="s">
        <v>309</v>
      </c>
      <c r="D1" s="488" t="s">
        <v>310</v>
      </c>
      <c r="E1" s="1019" t="s">
        <v>311</v>
      </c>
      <c r="F1" s="1020"/>
    </row>
    <row r="2" spans="2:6" ht="15.75">
      <c r="B2" s="489" t="s">
        <v>1</v>
      </c>
      <c r="C2" s="490" t="s">
        <v>1</v>
      </c>
      <c r="D2" s="490" t="s">
        <v>1</v>
      </c>
      <c r="E2" s="491" t="s">
        <v>0</v>
      </c>
      <c r="F2" s="490" t="s">
        <v>1</v>
      </c>
    </row>
    <row r="3" spans="2:6" ht="15.75">
      <c r="B3" s="492" t="s">
        <v>138</v>
      </c>
      <c r="C3" s="493" t="s">
        <v>108</v>
      </c>
      <c r="D3" s="493" t="s">
        <v>108</v>
      </c>
      <c r="E3" s="496">
        <v>1</v>
      </c>
      <c r="F3" s="493" t="s">
        <v>108</v>
      </c>
    </row>
    <row r="4" spans="2:6" ht="15.75">
      <c r="B4" s="492" t="s">
        <v>138</v>
      </c>
      <c r="C4" s="493" t="s">
        <v>138</v>
      </c>
      <c r="D4" s="493" t="s">
        <v>138</v>
      </c>
      <c r="E4" s="496">
        <v>2</v>
      </c>
      <c r="F4" s="493" t="s">
        <v>138</v>
      </c>
    </row>
    <row r="5" spans="2:6" ht="15.75">
      <c r="B5" s="492" t="s">
        <v>139</v>
      </c>
      <c r="C5" s="493" t="s">
        <v>138</v>
      </c>
      <c r="D5" s="493" t="s">
        <v>138</v>
      </c>
      <c r="E5" s="496">
        <v>3</v>
      </c>
      <c r="F5" s="493" t="s">
        <v>139</v>
      </c>
    </row>
    <row r="6" spans="2:6" ht="15.75">
      <c r="B6" s="492" t="s">
        <v>139</v>
      </c>
      <c r="C6" s="493" t="s">
        <v>139</v>
      </c>
      <c r="D6" s="493" t="s">
        <v>139</v>
      </c>
      <c r="E6" s="496">
        <v>4</v>
      </c>
      <c r="F6" s="493" t="s">
        <v>152</v>
      </c>
    </row>
    <row r="7" spans="2:6" ht="15.75">
      <c r="B7" s="485" t="s">
        <v>145</v>
      </c>
      <c r="C7" s="493" t="s">
        <v>139</v>
      </c>
      <c r="D7" s="493" t="s">
        <v>139</v>
      </c>
      <c r="E7" s="496">
        <v>5</v>
      </c>
      <c r="F7" s="493" t="s">
        <v>155</v>
      </c>
    </row>
    <row r="8" spans="2:6" ht="15.75">
      <c r="B8" s="492" t="s">
        <v>152</v>
      </c>
      <c r="C8" s="493" t="s">
        <v>138</v>
      </c>
      <c r="D8" s="462" t="s">
        <v>146</v>
      </c>
      <c r="E8" s="496">
        <v>6</v>
      </c>
      <c r="F8" s="493" t="s">
        <v>158</v>
      </c>
    </row>
    <row r="9" spans="2:6" ht="15.75">
      <c r="B9" s="492" t="s">
        <v>152</v>
      </c>
      <c r="C9" s="493" t="s">
        <v>152</v>
      </c>
      <c r="D9" s="462" t="s">
        <v>146</v>
      </c>
      <c r="E9" s="496">
        <v>7</v>
      </c>
      <c r="F9" s="493" t="s">
        <v>187</v>
      </c>
    </row>
    <row r="10" spans="2:6" ht="15.75">
      <c r="B10" s="492" t="s">
        <v>155</v>
      </c>
      <c r="C10" s="462" t="s">
        <v>154</v>
      </c>
      <c r="D10" s="493" t="s">
        <v>155</v>
      </c>
      <c r="E10" s="496">
        <v>8</v>
      </c>
      <c r="F10" s="494" t="s">
        <v>84</v>
      </c>
    </row>
    <row r="11" spans="2:6" ht="15.75">
      <c r="B11" s="492" t="s">
        <v>158</v>
      </c>
      <c r="C11" s="493" t="s">
        <v>155</v>
      </c>
      <c r="D11" s="493" t="s">
        <v>155</v>
      </c>
      <c r="E11" s="496">
        <v>9</v>
      </c>
      <c r="F11" s="493" t="s">
        <v>205</v>
      </c>
    </row>
    <row r="12" spans="2:6" ht="15.75">
      <c r="B12" s="492" t="s">
        <v>158</v>
      </c>
      <c r="C12" s="493" t="s">
        <v>155</v>
      </c>
      <c r="D12" s="493" t="s">
        <v>158</v>
      </c>
      <c r="E12" s="496">
        <v>10</v>
      </c>
      <c r="F12" s="493" t="s">
        <v>213</v>
      </c>
    </row>
    <row r="13" spans="2:6" ht="15.75">
      <c r="B13" s="486" t="s">
        <v>196</v>
      </c>
      <c r="C13" s="493" t="s">
        <v>158</v>
      </c>
      <c r="D13" s="493" t="s">
        <v>158</v>
      </c>
      <c r="E13" s="496">
        <v>11</v>
      </c>
      <c r="F13" s="493" t="s">
        <v>220</v>
      </c>
    </row>
    <row r="14" spans="2:6" ht="15.75">
      <c r="B14" s="492" t="s">
        <v>205</v>
      </c>
      <c r="C14" s="493" t="s">
        <v>158</v>
      </c>
      <c r="D14" s="493" t="s">
        <v>187</v>
      </c>
      <c r="E14" s="496">
        <v>12</v>
      </c>
      <c r="F14" s="493" t="s">
        <v>221</v>
      </c>
    </row>
    <row r="15" spans="2:6" ht="15.75">
      <c r="B15" s="492" t="s">
        <v>205</v>
      </c>
      <c r="C15" s="462" t="s">
        <v>180</v>
      </c>
      <c r="D15" s="493" t="s">
        <v>187</v>
      </c>
      <c r="E15" s="496">
        <v>13</v>
      </c>
      <c r="F15" s="493" t="s">
        <v>234</v>
      </c>
    </row>
    <row r="16" spans="2:6" ht="15.75">
      <c r="B16" s="492" t="s">
        <v>213</v>
      </c>
      <c r="C16" s="493" t="s">
        <v>187</v>
      </c>
      <c r="D16" s="494" t="s">
        <v>84</v>
      </c>
      <c r="E16" s="496">
        <v>14</v>
      </c>
      <c r="F16" s="493" t="s">
        <v>238</v>
      </c>
    </row>
    <row r="17" spans="2:4" ht="15.75">
      <c r="B17" s="492" t="s">
        <v>213</v>
      </c>
      <c r="C17" s="493" t="s">
        <v>187</v>
      </c>
      <c r="D17" s="494" t="s">
        <v>84</v>
      </c>
    </row>
    <row r="18" spans="2:4" ht="15.75">
      <c r="B18" s="492" t="s">
        <v>220</v>
      </c>
      <c r="C18" s="494" t="s">
        <v>84</v>
      </c>
      <c r="D18" s="462" t="s">
        <v>210</v>
      </c>
    </row>
    <row r="19" spans="2:4" ht="15.75">
      <c r="B19" s="492" t="s">
        <v>220</v>
      </c>
      <c r="C19" s="494" t="s">
        <v>84</v>
      </c>
      <c r="D19" s="495" t="s">
        <v>213</v>
      </c>
    </row>
    <row r="20" spans="2:4" ht="15.75">
      <c r="B20" s="492" t="s">
        <v>221</v>
      </c>
      <c r="C20" s="493" t="s">
        <v>205</v>
      </c>
      <c r="D20" s="495" t="s">
        <v>213</v>
      </c>
    </row>
    <row r="21" spans="2:4" ht="15.75">
      <c r="B21" s="492" t="s">
        <v>221</v>
      </c>
      <c r="C21" s="493" t="s">
        <v>213</v>
      </c>
      <c r="D21" s="493" t="s">
        <v>220</v>
      </c>
    </row>
    <row r="22" spans="2:4" ht="15.75">
      <c r="B22" s="486" t="s">
        <v>225</v>
      </c>
      <c r="C22" s="493" t="s">
        <v>213</v>
      </c>
      <c r="D22" s="493" t="s">
        <v>220</v>
      </c>
    </row>
    <row r="23" spans="2:4" ht="15.75">
      <c r="B23" s="486" t="s">
        <v>225</v>
      </c>
      <c r="C23" s="493" t="s">
        <v>220</v>
      </c>
      <c r="D23" s="493" t="s">
        <v>221</v>
      </c>
    </row>
    <row r="24" spans="2:4" ht="15.75">
      <c r="B24" s="492" t="s">
        <v>230</v>
      </c>
      <c r="C24" s="493" t="s">
        <v>220</v>
      </c>
      <c r="D24" s="493" t="s">
        <v>221</v>
      </c>
    </row>
    <row r="25" spans="2:4" ht="15.75">
      <c r="B25" s="492" t="s">
        <v>238</v>
      </c>
      <c r="C25" s="493" t="s">
        <v>221</v>
      </c>
      <c r="D25" s="493" t="s">
        <v>230</v>
      </c>
    </row>
    <row r="26" spans="2:4" ht="15.75">
      <c r="C26" s="493" t="s">
        <v>221</v>
      </c>
      <c r="D26" s="493" t="s">
        <v>230</v>
      </c>
    </row>
    <row r="27" spans="2:4" ht="15.75">
      <c r="C27" s="493" t="s">
        <v>234</v>
      </c>
      <c r="D27" s="493" t="s">
        <v>234</v>
      </c>
    </row>
    <row r="28" spans="2:4" ht="15.75">
      <c r="C28" s="493" t="s">
        <v>234</v>
      </c>
      <c r="D28" s="493" t="s">
        <v>234</v>
      </c>
    </row>
    <row r="29" spans="2:4" ht="15.75">
      <c r="C29" s="493" t="s">
        <v>234</v>
      </c>
      <c r="D29" s="493" t="s">
        <v>238</v>
      </c>
    </row>
    <row r="30" spans="2:4" ht="15.75">
      <c r="C30" s="493" t="s">
        <v>238</v>
      </c>
      <c r="D30" s="493" t="s">
        <v>238</v>
      </c>
    </row>
    <row r="31" spans="2:4" ht="15.75">
      <c r="C31" s="493" t="s">
        <v>238</v>
      </c>
    </row>
  </sheetData>
  <mergeCells count="1">
    <mergeCell ref="E1:F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ДекабрьЯнварь</vt:lpstr>
      <vt:lpstr>Bad(1)</vt:lpstr>
      <vt:lpstr>ЯнварьФевраль</vt:lpstr>
      <vt:lpstr>Bad(2)</vt:lpstr>
      <vt:lpstr>Март</vt:lpstr>
      <vt:lpstr>Bad(3)</vt:lpstr>
      <vt:lpstr>BadQuarter</vt:lpstr>
      <vt:lpstr>ДекабрьЯнварь!Критерии</vt:lpstr>
      <vt:lpstr>Март!Критерии</vt:lpstr>
      <vt:lpstr>ЯнварьФевраль!Критерии</vt:lpstr>
      <vt:lpstr>ДекабрьЯнварь!Область_печати</vt:lpstr>
      <vt:lpstr>Март!Область_печати</vt:lpstr>
      <vt:lpstr>ЯнварьФевраль!Область_печати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Гена</dc:creator>
  <cp:lastModifiedBy>Гена</cp:lastModifiedBy>
  <dcterms:created xsi:type="dcterms:W3CDTF">2015-12-01T13:15:08Z</dcterms:created>
  <dcterms:modified xsi:type="dcterms:W3CDTF">2016-04-05T22:04:55Z</dcterms:modified>
</cp:coreProperties>
</file>